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96" windowHeight="16056" activeTab="0"/>
  </bookViews>
  <sheets>
    <sheet name="HMV2020 M" sheetId="1" r:id="rId1"/>
  </sheets>
  <definedNames/>
  <calcPr fullCalcOnLoad="1"/>
</workbook>
</file>

<file path=xl/sharedStrings.xml><?xml version="1.0" encoding="utf-8"?>
<sst xmlns="http://schemas.openxmlformats.org/spreadsheetml/2006/main" count="122" uniqueCount="62">
  <si>
    <t>Tallinna lahtine seeriavõistlus heidete mitmevõistluses  I etapp  29.05.2022</t>
  </si>
  <si>
    <t xml:space="preserve">korraldaja </t>
  </si>
  <si>
    <t>TSVK</t>
  </si>
  <si>
    <t>TTÜ staadion</t>
  </si>
  <si>
    <t>Raja  tn 4a</t>
  </si>
  <si>
    <t>ilm</t>
  </si>
  <si>
    <t>päike</t>
  </si>
  <si>
    <t>algus kell 12.00</t>
  </si>
  <si>
    <t>temp. +18</t>
  </si>
  <si>
    <t>MEHED</t>
  </si>
  <si>
    <t>NIMI</t>
  </si>
  <si>
    <t>vasar</t>
  </si>
  <si>
    <t>punktid</t>
  </si>
  <si>
    <t>kuul</t>
  </si>
  <si>
    <t>ketas</t>
  </si>
  <si>
    <t>oda</t>
  </si>
  <si>
    <t>raskus</t>
  </si>
  <si>
    <t>Kokku</t>
  </si>
  <si>
    <t>Pipar Sven</t>
  </si>
  <si>
    <t>M</t>
  </si>
  <si>
    <t>Kull Neemo</t>
  </si>
  <si>
    <t>Lehtpuu Janek</t>
  </si>
  <si>
    <t>Prass Riho</t>
  </si>
  <si>
    <t>Merila Martti</t>
  </si>
  <si>
    <t>Hiiemäe Jaanus</t>
  </si>
  <si>
    <t>Vali Fred</t>
  </si>
  <si>
    <t>Kais Paavo</t>
  </si>
  <si>
    <t>Saar Jaanus</t>
  </si>
  <si>
    <t>Vill Veiko</t>
  </si>
  <si>
    <t>Saar Artur</t>
  </si>
  <si>
    <t>Koiduste Aivar</t>
  </si>
  <si>
    <t>NM</t>
  </si>
  <si>
    <t>Raig Ivar</t>
  </si>
  <si>
    <t>Turro Jaak</t>
  </si>
  <si>
    <t>Kaljumäe Rein</t>
  </si>
  <si>
    <t>Uring Priit</t>
  </si>
  <si>
    <t>Kähri Lembit</t>
  </si>
  <si>
    <t>Pärn Henn</t>
  </si>
  <si>
    <t>Hintser Peeter</t>
  </si>
  <si>
    <t>Derjagin Ülo</t>
  </si>
  <si>
    <t>Laus Anton</t>
  </si>
  <si>
    <t>NAISED</t>
  </si>
  <si>
    <t>Aidak Piret</t>
  </si>
  <si>
    <t>N</t>
  </si>
  <si>
    <t>Ojala Janne</t>
  </si>
  <si>
    <t>Hommik Aave</t>
  </si>
  <si>
    <t>Sepp Lilian</t>
  </si>
  <si>
    <t>Krutob Tiia</t>
  </si>
  <si>
    <t xml:space="preserve">N </t>
  </si>
  <si>
    <t>Peaskretär</t>
  </si>
  <si>
    <t>-</t>
  </si>
  <si>
    <t>Vanemkohtunikud</t>
  </si>
  <si>
    <t>Raivo Kornet - RKA</t>
  </si>
  <si>
    <t>Eduard Rihm - RKA</t>
  </si>
  <si>
    <t xml:space="preserve">Peakohtunik </t>
  </si>
  <si>
    <t>Eha Pärn - III E</t>
  </si>
  <si>
    <t>Vasar</t>
  </si>
  <si>
    <t>1677/DNF</t>
  </si>
  <si>
    <t>Urmas Akula - RKB</t>
  </si>
  <si>
    <t>1146/DNF</t>
  </si>
  <si>
    <t>DNS</t>
  </si>
  <si>
    <t>1860/DNF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</si>
</sst>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m_k_-;\-* #,##0.00\ _m_k_-;_-* \-??\ _m_k_-;_-@_-"/>
    <numFmt numFmtId="165" formatCode="_-* #,##0\ _m_k_-;\-* #,##0\ _m_k_-;_-* &quot;- &quot;_m_k_-;_-@_-"/>
    <numFmt numFmtId="166" formatCode="d/m/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shrinkToFit="1"/>
    </xf>
    <xf numFmtId="0" fontId="7" fillId="33" borderId="0" xfId="0" applyFont="1" applyFill="1" applyAlignment="1">
      <alignment horizontal="center" shrinkToFi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 applyProtection="1">
      <alignment horizontal="center" wrapText="1"/>
      <protection locked="0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10" xfId="0" applyFont="1" applyBorder="1" applyAlignment="1">
      <alignment shrinkToFit="1"/>
    </xf>
    <xf numFmtId="0" fontId="3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42" applyFont="1" applyFill="1" applyBorder="1" applyAlignment="1" applyProtection="1">
      <alignment horizontal="center"/>
      <protection/>
    </xf>
    <xf numFmtId="165" fontId="4" fillId="0" borderId="10" xfId="43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4" fontId="5" fillId="0" borderId="10" xfId="42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2" fontId="4" fillId="33" borderId="10" xfId="43" applyNumberFormat="1" applyFont="1" applyFill="1" applyBorder="1" applyAlignment="1" applyProtection="1">
      <alignment horizontal="center"/>
      <protection/>
    </xf>
    <xf numFmtId="165" fontId="4" fillId="33" borderId="10" xfId="43" applyFont="1" applyFill="1" applyBorder="1" applyAlignment="1" applyProtection="1">
      <alignment horizontal="center"/>
      <protection/>
    </xf>
    <xf numFmtId="165" fontId="4" fillId="33" borderId="10" xfId="43" applyFont="1" applyFill="1" applyBorder="1" applyAlignment="1" applyProtection="1">
      <alignment horizontal="right"/>
      <protection/>
    </xf>
    <xf numFmtId="2" fontId="5" fillId="33" borderId="10" xfId="43" applyNumberFormat="1" applyFont="1" applyFill="1" applyBorder="1" applyAlignment="1" applyProtection="1">
      <alignment horizontal="center"/>
      <protection/>
    </xf>
    <xf numFmtId="165" fontId="5" fillId="33" borderId="10" xfId="43" applyFont="1" applyFill="1" applyBorder="1" applyAlignment="1" applyProtection="1">
      <alignment/>
      <protection/>
    </xf>
    <xf numFmtId="164" fontId="5" fillId="0" borderId="10" xfId="42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shrinkToFit="1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wrapText="1"/>
    </xf>
    <xf numFmtId="0" fontId="7" fillId="33" borderId="10" xfId="0" applyFont="1" applyFill="1" applyBorder="1" applyAlignment="1">
      <alignment horizontal="center" wrapText="1"/>
    </xf>
    <xf numFmtId="166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 applyProtection="1">
      <alignment horizontal="center" wrapText="1"/>
      <protection locked="0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165" fontId="4" fillId="0" borderId="10" xfId="43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165" fontId="4" fillId="33" borderId="10" xfId="43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2" fontId="5" fillId="0" borderId="10" xfId="42" applyNumberFormat="1" applyFont="1" applyFill="1" applyBorder="1" applyAlignment="1" applyProtection="1">
      <alignment horizontal="center"/>
      <protection/>
    </xf>
    <xf numFmtId="2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4" fillId="0" borderId="10" xfId="43" applyFont="1" applyFill="1" applyBorder="1" applyAlignment="1" applyProtection="1">
      <alignment horizontal="center"/>
      <protection/>
    </xf>
    <xf numFmtId="2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shrinkToFi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33" borderId="0" xfId="0" applyFont="1" applyFill="1" applyAlignment="1">
      <alignment horizontal="right"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="150" zoomScaleNormal="150" zoomScalePageLayoutView="150" workbookViewId="0" topLeftCell="A1">
      <selection activeCell="Y22" sqref="Y22"/>
    </sheetView>
  </sheetViews>
  <sheetFormatPr defaultColWidth="11.421875" defaultRowHeight="12.75"/>
  <cols>
    <col min="1" max="1" width="13.7109375" style="38" customWidth="1"/>
    <col min="2" max="2" width="6.00390625" style="55" customWidth="1"/>
    <col min="3" max="3" width="4.7109375" style="55" customWidth="1"/>
    <col min="4" max="4" width="9.00390625" style="36" customWidth="1"/>
    <col min="5" max="5" width="9.7109375" style="7" hidden="1" customWidth="1"/>
    <col min="6" max="6" width="9.421875" style="7" hidden="1" customWidth="1"/>
    <col min="7" max="7" width="8.140625" style="37" customWidth="1"/>
    <col min="8" max="8" width="7.421875" style="36" customWidth="1"/>
    <col min="9" max="10" width="11.421875" style="7" hidden="1" customWidth="1"/>
    <col min="11" max="11" width="8.28125" style="37" customWidth="1"/>
    <col min="12" max="12" width="8.28125" style="36" customWidth="1"/>
    <col min="13" max="14" width="11.421875" style="7" hidden="1" customWidth="1"/>
    <col min="15" max="15" width="8.00390625" style="37" customWidth="1"/>
    <col min="16" max="16" width="8.421875" style="36" customWidth="1"/>
    <col min="17" max="18" width="11.421875" style="7" hidden="1" customWidth="1"/>
    <col min="19" max="19" width="8.28125" style="5" customWidth="1"/>
    <col min="20" max="20" width="8.140625" style="6" customWidth="1"/>
    <col min="21" max="22" width="11.421875" style="7" hidden="1" customWidth="1"/>
    <col min="23" max="23" width="9.00390625" style="5" customWidth="1"/>
    <col min="24" max="24" width="11.8515625" style="5" customWidth="1"/>
    <col min="25" max="32" width="11.421875" style="7" customWidth="1"/>
    <col min="33" max="33" width="14.7109375" style="7" customWidth="1"/>
    <col min="34" max="16384" width="11.421875" style="7" customWidth="1"/>
  </cols>
  <sheetData>
    <row r="1" spans="1:33" ht="12.75">
      <c r="A1" s="1"/>
      <c r="B1" s="2"/>
      <c r="C1" s="3"/>
      <c r="D1" s="59" t="s">
        <v>0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"/>
      <c r="R1" s="4"/>
      <c r="Y1" s="8"/>
      <c r="Z1" s="8"/>
      <c r="AA1" s="5"/>
      <c r="AB1" s="8"/>
      <c r="AC1" s="8"/>
      <c r="AD1" s="5"/>
      <c r="AE1" s="8"/>
      <c r="AF1" s="8"/>
      <c r="AG1" s="8"/>
    </row>
    <row r="2" spans="1:33" ht="12.75">
      <c r="A2" s="1" t="s">
        <v>1</v>
      </c>
      <c r="B2" s="2"/>
      <c r="C2" s="3"/>
      <c r="D2" s="9" t="s">
        <v>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"/>
      <c r="R2" s="4"/>
      <c r="Y2" s="8"/>
      <c r="Z2" s="8"/>
      <c r="AA2" s="5"/>
      <c r="AB2" s="8"/>
      <c r="AC2" s="8"/>
      <c r="AD2" s="5"/>
      <c r="AE2" s="8"/>
      <c r="AF2" s="8"/>
      <c r="AG2" s="8"/>
    </row>
    <row r="3" spans="1:33" ht="12.75">
      <c r="A3" s="1" t="s">
        <v>3</v>
      </c>
      <c r="B3" s="2"/>
      <c r="C3" s="3"/>
      <c r="D3" s="9" t="s">
        <v>4</v>
      </c>
      <c r="E3" s="9"/>
      <c r="G3" s="9"/>
      <c r="H3" s="9"/>
      <c r="I3" s="9"/>
      <c r="J3" s="9"/>
      <c r="K3" s="9"/>
      <c r="L3" s="9"/>
      <c r="M3" s="9"/>
      <c r="N3" s="9"/>
      <c r="O3" s="9"/>
      <c r="P3" s="9"/>
      <c r="Q3" s="4"/>
      <c r="R3" s="4"/>
      <c r="Y3" s="8"/>
      <c r="Z3" s="8"/>
      <c r="AA3" s="5"/>
      <c r="AB3" s="8"/>
      <c r="AC3" s="8"/>
      <c r="AD3" s="5"/>
      <c r="AE3" s="8"/>
      <c r="AF3" s="8"/>
      <c r="AG3" s="8"/>
    </row>
    <row r="4" spans="1:33" ht="12.75">
      <c r="A4" s="1" t="s">
        <v>5</v>
      </c>
      <c r="B4" s="2"/>
      <c r="C4" s="3"/>
      <c r="D4" s="9" t="s">
        <v>6</v>
      </c>
      <c r="E4" s="4"/>
      <c r="G4" s="5"/>
      <c r="H4" s="9"/>
      <c r="I4" s="4"/>
      <c r="J4" s="4"/>
      <c r="K4" s="5"/>
      <c r="L4" s="9"/>
      <c r="M4" s="4"/>
      <c r="N4" s="4"/>
      <c r="O4" s="5"/>
      <c r="P4" s="9"/>
      <c r="Q4" s="4"/>
      <c r="R4" s="4"/>
      <c r="Y4" s="8"/>
      <c r="Z4" s="8"/>
      <c r="AA4" s="5"/>
      <c r="AB4" s="8"/>
      <c r="AC4" s="8"/>
      <c r="AD4" s="5"/>
      <c r="AE4" s="8"/>
      <c r="AF4" s="8"/>
      <c r="AG4" s="8"/>
    </row>
    <row r="5" spans="1:33" ht="12">
      <c r="A5" s="9" t="s">
        <v>7</v>
      </c>
      <c r="B5" s="2"/>
      <c r="C5" s="3"/>
      <c r="D5" s="4" t="s">
        <v>8</v>
      </c>
      <c r="E5" s="4"/>
      <c r="F5" s="4"/>
      <c r="G5" s="5"/>
      <c r="H5" s="9"/>
      <c r="I5" s="4"/>
      <c r="J5" s="4"/>
      <c r="K5" s="5"/>
      <c r="L5" s="9"/>
      <c r="M5" s="4"/>
      <c r="N5" s="4"/>
      <c r="O5" s="5"/>
      <c r="P5" s="9"/>
      <c r="Q5" s="4"/>
      <c r="R5" s="4"/>
      <c r="Y5" s="8"/>
      <c r="Z5" s="8"/>
      <c r="AA5" s="5"/>
      <c r="AB5" s="8"/>
      <c r="AC5" s="8"/>
      <c r="AD5" s="5"/>
      <c r="AE5" s="8"/>
      <c r="AF5" s="8"/>
      <c r="AG5" s="8"/>
    </row>
    <row r="6" spans="1:33" ht="12">
      <c r="A6" s="9"/>
      <c r="B6" s="2"/>
      <c r="C6" s="3"/>
      <c r="D6" s="4"/>
      <c r="E6" s="4"/>
      <c r="F6" s="4"/>
      <c r="G6" s="5"/>
      <c r="H6" s="9"/>
      <c r="I6" s="4"/>
      <c r="J6" s="4"/>
      <c r="K6" s="5"/>
      <c r="L6" s="9"/>
      <c r="M6" s="4"/>
      <c r="N6" s="4"/>
      <c r="O6" s="5"/>
      <c r="P6" s="9"/>
      <c r="Q6" s="4"/>
      <c r="R6" s="4"/>
      <c r="Y6" s="8"/>
      <c r="Z6" s="8"/>
      <c r="AA6" s="5"/>
      <c r="AB6" s="8"/>
      <c r="AC6" s="8"/>
      <c r="AD6" s="5"/>
      <c r="AE6" s="8"/>
      <c r="AF6" s="8"/>
      <c r="AG6" s="8"/>
    </row>
    <row r="7" spans="1:33" ht="15">
      <c r="A7" s="10" t="s">
        <v>9</v>
      </c>
      <c r="B7" s="2"/>
      <c r="C7" s="3"/>
      <c r="D7" s="9"/>
      <c r="E7" s="4"/>
      <c r="F7" s="4"/>
      <c r="G7" s="5"/>
      <c r="H7" s="9"/>
      <c r="I7" s="4"/>
      <c r="J7" s="4"/>
      <c r="K7" s="5"/>
      <c r="L7" s="9"/>
      <c r="M7" s="4"/>
      <c r="N7" s="4"/>
      <c r="O7" s="5"/>
      <c r="P7" s="9"/>
      <c r="Q7" s="4"/>
      <c r="R7" s="4"/>
      <c r="Y7" s="8"/>
      <c r="Z7" s="8"/>
      <c r="AA7" s="5"/>
      <c r="AB7" s="8"/>
      <c r="AC7" s="8"/>
      <c r="AD7" s="5"/>
      <c r="AE7" s="8"/>
      <c r="AF7" s="8"/>
      <c r="AG7" s="8"/>
    </row>
    <row r="8" spans="1:24" s="4" customFormat="1" ht="12.75">
      <c r="A8" s="11" t="s">
        <v>10</v>
      </c>
      <c r="B8" s="12"/>
      <c r="C8" s="13"/>
      <c r="D8" s="14" t="s">
        <v>11</v>
      </c>
      <c r="E8" s="15"/>
      <c r="F8" s="15"/>
      <c r="G8" s="15" t="s">
        <v>12</v>
      </c>
      <c r="H8" s="14" t="s">
        <v>13</v>
      </c>
      <c r="I8" s="15"/>
      <c r="J8" s="15"/>
      <c r="K8" s="15" t="s">
        <v>12</v>
      </c>
      <c r="L8" s="14" t="s">
        <v>14</v>
      </c>
      <c r="M8" s="15"/>
      <c r="N8" s="15"/>
      <c r="O8" s="15" t="s">
        <v>12</v>
      </c>
      <c r="P8" s="14" t="s">
        <v>15</v>
      </c>
      <c r="Q8" s="15"/>
      <c r="R8" s="15"/>
      <c r="S8" s="15" t="s">
        <v>12</v>
      </c>
      <c r="T8" s="14" t="s">
        <v>16</v>
      </c>
      <c r="U8" s="15"/>
      <c r="V8" s="15"/>
      <c r="W8" s="15" t="s">
        <v>12</v>
      </c>
      <c r="X8" s="63" t="s">
        <v>17</v>
      </c>
    </row>
    <row r="9" spans="1:33" ht="12.75">
      <c r="A9" s="16" t="s">
        <v>18</v>
      </c>
      <c r="B9" s="17" t="s">
        <v>19</v>
      </c>
      <c r="C9" s="17">
        <v>35</v>
      </c>
      <c r="D9" s="18">
        <v>45.24</v>
      </c>
      <c r="E9" s="19">
        <v>1.03</v>
      </c>
      <c r="F9" s="20">
        <f>+TRUNC((D9*E9),2)</f>
        <v>46.59</v>
      </c>
      <c r="G9" s="21">
        <f>IF(D9=0,0,TRUNC(13.0449*(F9-7)^1.05))</f>
        <v>620</v>
      </c>
      <c r="H9" s="18">
        <v>11.74</v>
      </c>
      <c r="I9" s="19">
        <v>1.0372</v>
      </c>
      <c r="J9" s="20">
        <f>+TRUNC((H9*I9),2)</f>
        <v>12.17</v>
      </c>
      <c r="K9" s="21">
        <f>IF(H9=0,0,TRUNC(51.39*(J9-1.5)^1.05))</f>
        <v>617</v>
      </c>
      <c r="L9" s="18">
        <v>37</v>
      </c>
      <c r="M9" s="19">
        <v>1.0143</v>
      </c>
      <c r="N9" s="20">
        <f>+TRUNC((L9*M9),2)</f>
        <v>37.52</v>
      </c>
      <c r="O9" s="21">
        <f>IF(L9=0,0,TRUNC(12.91*(N9-4)^1.1))</f>
        <v>614</v>
      </c>
      <c r="P9" s="18">
        <v>42.34</v>
      </c>
      <c r="Q9" s="19">
        <v>1.0126</v>
      </c>
      <c r="R9" s="20">
        <f>+TRUNC((P9*Q9),2)</f>
        <v>42.87</v>
      </c>
      <c r="S9" s="21">
        <f>IF(P9=0,0,TRUNC(10.14*(R9-7)^1.08))</f>
        <v>484</v>
      </c>
      <c r="T9" s="18">
        <v>13.42</v>
      </c>
      <c r="U9" s="22">
        <v>1.0203</v>
      </c>
      <c r="V9" s="23">
        <f>+TRUNC((T9*U9),2)</f>
        <v>13.69</v>
      </c>
      <c r="W9" s="21">
        <f>IF(T9=0,0,TRUNC(47.8338*(V9-1.5)^1.05))</f>
        <v>660</v>
      </c>
      <c r="X9" s="64">
        <f>G9+K9+O9+S9+W9</f>
        <v>2995</v>
      </c>
      <c r="Y9" s="8"/>
      <c r="Z9" s="8"/>
      <c r="AA9" s="5"/>
      <c r="AB9" s="8"/>
      <c r="AC9" s="8"/>
      <c r="AD9" s="5"/>
      <c r="AE9" s="8"/>
      <c r="AF9" s="8"/>
      <c r="AG9" s="8"/>
    </row>
    <row r="10" spans="1:33" ht="12.75">
      <c r="A10" s="16" t="s">
        <v>20</v>
      </c>
      <c r="B10" s="17" t="s">
        <v>19</v>
      </c>
      <c r="C10" s="17">
        <v>35</v>
      </c>
      <c r="D10" s="18">
        <v>49.5</v>
      </c>
      <c r="E10" s="19">
        <v>1.03</v>
      </c>
      <c r="F10" s="20">
        <f>+TRUNC((D10*E10),2)</f>
        <v>50.98</v>
      </c>
      <c r="G10" s="21">
        <f>IF(D10=0,0,TRUNC(13.0449*(F10-7)^1.05))</f>
        <v>693</v>
      </c>
      <c r="H10" s="18">
        <v>12.77</v>
      </c>
      <c r="I10" s="19">
        <v>1.0372</v>
      </c>
      <c r="J10" s="20">
        <f>+TRUNC((H10*I10),2)</f>
        <v>13.24</v>
      </c>
      <c r="K10" s="21">
        <f>IF(H10=0,0,TRUNC(51.39*(J10-1.5)^1.05))</f>
        <v>682</v>
      </c>
      <c r="L10" s="18">
        <v>45.07</v>
      </c>
      <c r="M10" s="19">
        <v>1.0143</v>
      </c>
      <c r="N10" s="20">
        <f>+TRUNC((L10*M10),2)</f>
        <v>45.71</v>
      </c>
      <c r="O10" s="21">
        <f>IF(L10=0,0,TRUNC(12.91*(N10-4)^1.1))</f>
        <v>781</v>
      </c>
      <c r="P10" s="18">
        <v>34.7</v>
      </c>
      <c r="Q10" s="19">
        <v>1.0126</v>
      </c>
      <c r="R10" s="20">
        <f>+TRUNC((P10*Q10),2)</f>
        <v>35.13</v>
      </c>
      <c r="S10" s="21">
        <f>IF(P10=0,0,TRUNC(10.14*(R10-7)^1.08))</f>
        <v>372</v>
      </c>
      <c r="T10" s="18">
        <v>14.09</v>
      </c>
      <c r="U10" s="22">
        <v>1.0203</v>
      </c>
      <c r="V10" s="23">
        <f>+TRUNC((T10*U10),2)</f>
        <v>14.37</v>
      </c>
      <c r="W10" s="21">
        <f>IF(T10=0,0,TRUNC(47.8338*(V10-1.5)^1.05))</f>
        <v>699</v>
      </c>
      <c r="X10" s="64">
        <f>G10+K10+O10+S10+W10</f>
        <v>3227</v>
      </c>
      <c r="Y10" s="8"/>
      <c r="Z10" s="8"/>
      <c r="AA10" s="5"/>
      <c r="AB10" s="8"/>
      <c r="AC10" s="8"/>
      <c r="AD10" s="5"/>
      <c r="AE10" s="8"/>
      <c r="AF10" s="8"/>
      <c r="AG10" s="8"/>
    </row>
    <row r="11" spans="1:33" ht="12.75">
      <c r="A11" s="16"/>
      <c r="B11" s="17"/>
      <c r="C11" s="17"/>
      <c r="D11" s="18"/>
      <c r="E11" s="19"/>
      <c r="F11" s="20"/>
      <c r="G11" s="21"/>
      <c r="H11" s="18"/>
      <c r="I11" s="19"/>
      <c r="J11" s="20"/>
      <c r="K11" s="21"/>
      <c r="L11" s="18"/>
      <c r="M11" s="19"/>
      <c r="N11" s="20"/>
      <c r="O11" s="21"/>
      <c r="P11" s="18"/>
      <c r="Q11" s="19"/>
      <c r="R11" s="20"/>
      <c r="S11" s="21"/>
      <c r="T11" s="18"/>
      <c r="U11" s="22"/>
      <c r="V11" s="23"/>
      <c r="W11" s="21"/>
      <c r="X11" s="64"/>
      <c r="Y11" s="8"/>
      <c r="Z11" s="8"/>
      <c r="AA11" s="5"/>
      <c r="AB11" s="8"/>
      <c r="AC11" s="8"/>
      <c r="AD11" s="5"/>
      <c r="AE11" s="8"/>
      <c r="AF11" s="8"/>
      <c r="AG11" s="8"/>
    </row>
    <row r="12" spans="1:33" ht="12.75">
      <c r="A12" s="16" t="s">
        <v>21</v>
      </c>
      <c r="B12" s="17" t="s">
        <v>19</v>
      </c>
      <c r="C12" s="24">
        <v>40</v>
      </c>
      <c r="D12" s="18">
        <v>29.01</v>
      </c>
      <c r="E12" s="19">
        <v>1.1252</v>
      </c>
      <c r="F12" s="20">
        <f>+TRUNC((D12*E12),2)</f>
        <v>32.64</v>
      </c>
      <c r="G12" s="21">
        <f>IF(D12=0,0,TRUNC(13.0449*(F12-7)^1.05))</f>
        <v>393</v>
      </c>
      <c r="H12" s="18">
        <v>10.51</v>
      </c>
      <c r="I12" s="19">
        <v>1.1137</v>
      </c>
      <c r="J12" s="20">
        <f>+TRUNC((H12*I12),2)</f>
        <v>11.7</v>
      </c>
      <c r="K12" s="21">
        <f>IF(H12=0,0,TRUNC(51.39*(J12-1.5)^1.05))</f>
        <v>588</v>
      </c>
      <c r="L12" s="18">
        <v>28.04</v>
      </c>
      <c r="M12" s="19">
        <v>1.1014</v>
      </c>
      <c r="N12" s="20">
        <f>+TRUNC((L12*M12),2)</f>
        <v>30.88</v>
      </c>
      <c r="O12" s="21">
        <f>IF(L12=0,0,TRUNC(12.91*(N12-4)^1.1))</f>
        <v>482</v>
      </c>
      <c r="P12" s="18">
        <v>30.03</v>
      </c>
      <c r="Q12" s="19">
        <v>1.0862</v>
      </c>
      <c r="R12" s="20">
        <f>+TRUNC((P12*Q12),2)</f>
        <v>32.61</v>
      </c>
      <c r="S12" s="21">
        <f>IF(P12=0,0,TRUNC(10.14*(R12-7)^1.08))</f>
        <v>336</v>
      </c>
      <c r="T12" s="18">
        <v>9.3</v>
      </c>
      <c r="U12" s="22">
        <v>1.0898</v>
      </c>
      <c r="V12" s="23">
        <f>+TRUNC((T12*U12),2)</f>
        <v>10.13</v>
      </c>
      <c r="W12" s="21">
        <f>IF(T12=0,0,TRUNC(47.8338*(V12-1.5)^1.05))</f>
        <v>459</v>
      </c>
      <c r="X12" s="64">
        <f>G12+K12+O12+S12+W12</f>
        <v>2258</v>
      </c>
      <c r="Y12" s="8"/>
      <c r="Z12" s="8"/>
      <c r="AA12" s="5"/>
      <c r="AB12" s="8"/>
      <c r="AC12" s="8"/>
      <c r="AD12" s="5"/>
      <c r="AE12" s="8"/>
      <c r="AF12" s="8"/>
      <c r="AG12" s="8"/>
    </row>
    <row r="13" spans="1:33" ht="12.75">
      <c r="A13" s="16" t="s">
        <v>22</v>
      </c>
      <c r="B13" s="17" t="s">
        <v>19</v>
      </c>
      <c r="C13" s="24">
        <v>40</v>
      </c>
      <c r="D13" s="18">
        <v>38.04</v>
      </c>
      <c r="E13" s="19">
        <v>1.1252</v>
      </c>
      <c r="F13" s="20">
        <f>+TRUNC((D13*E13),2)</f>
        <v>42.8</v>
      </c>
      <c r="G13" s="21">
        <f>IF(D13=0,0,TRUNC(13.0449*(F13-7)^1.05))</f>
        <v>558</v>
      </c>
      <c r="H13" s="18">
        <v>11.69</v>
      </c>
      <c r="I13" s="19">
        <v>1.1137</v>
      </c>
      <c r="J13" s="20">
        <f>+TRUNC((H13*I13),2)</f>
        <v>13.01</v>
      </c>
      <c r="K13" s="21">
        <f>IF(H13=0,0,TRUNC(51.39*(J13-1.5)^1.05))</f>
        <v>668</v>
      </c>
      <c r="L13" s="18">
        <v>33.71</v>
      </c>
      <c r="M13" s="19">
        <v>1.1014</v>
      </c>
      <c r="N13" s="20">
        <f>+TRUNC((L13*M13),2)</f>
        <v>37.12</v>
      </c>
      <c r="O13" s="21">
        <f>IF(L13=0,0,TRUNC(12.91*(N13-4)^1.1))</f>
        <v>606</v>
      </c>
      <c r="P13" s="18">
        <v>41.2</v>
      </c>
      <c r="Q13" s="19">
        <v>1.0862</v>
      </c>
      <c r="R13" s="20">
        <f>+TRUNC((P13*Q13),2)</f>
        <v>44.75</v>
      </c>
      <c r="S13" s="21">
        <f>IF(P13=0,0,TRUNC(10.14*(R13-7)^1.08))</f>
        <v>511</v>
      </c>
      <c r="T13" s="18">
        <v>13.01</v>
      </c>
      <c r="U13" s="22">
        <v>1.0898</v>
      </c>
      <c r="V13" s="23">
        <f>+TRUNC((T13*U13),2)</f>
        <v>14.17</v>
      </c>
      <c r="W13" s="21">
        <f>IF(T13=0,0,TRUNC(47.8338*(V13-1.5)^1.05))</f>
        <v>688</v>
      </c>
      <c r="X13" s="64">
        <f>G13+K13+O13+S13+W13</f>
        <v>3031</v>
      </c>
      <c r="Y13" s="8"/>
      <c r="Z13" s="8"/>
      <c r="AA13" s="5"/>
      <c r="AB13" s="8"/>
      <c r="AC13" s="8"/>
      <c r="AD13" s="5"/>
      <c r="AE13" s="8"/>
      <c r="AF13" s="8"/>
      <c r="AG13" s="8"/>
    </row>
    <row r="14" spans="1:33" ht="12.75">
      <c r="A14" s="25"/>
      <c r="B14" s="26"/>
      <c r="C14" s="27"/>
      <c r="D14" s="28"/>
      <c r="E14" s="29"/>
      <c r="F14" s="29"/>
      <c r="G14" s="30"/>
      <c r="H14" s="28"/>
      <c r="I14" s="29"/>
      <c r="J14" s="29"/>
      <c r="K14" s="30"/>
      <c r="L14" s="28"/>
      <c r="M14" s="29"/>
      <c r="N14" s="29"/>
      <c r="O14" s="30"/>
      <c r="P14" s="28"/>
      <c r="Q14" s="29"/>
      <c r="R14" s="29"/>
      <c r="S14" s="30"/>
      <c r="T14" s="31"/>
      <c r="U14" s="32"/>
      <c r="V14" s="32"/>
      <c r="W14" s="30"/>
      <c r="X14" s="47"/>
      <c r="Y14" s="8"/>
      <c r="Z14" s="8"/>
      <c r="AA14" s="5"/>
      <c r="AB14" s="8"/>
      <c r="AC14" s="8"/>
      <c r="AD14" s="5"/>
      <c r="AE14" s="8"/>
      <c r="AF14" s="8"/>
      <c r="AG14" s="8"/>
    </row>
    <row r="15" spans="1:24" ht="12.75">
      <c r="A15" s="16" t="s">
        <v>23</v>
      </c>
      <c r="B15" s="17" t="s">
        <v>19</v>
      </c>
      <c r="C15" s="17">
        <v>45</v>
      </c>
      <c r="D15" s="18">
        <v>53.24</v>
      </c>
      <c r="E15" s="19">
        <v>1.2397</v>
      </c>
      <c r="F15" s="20">
        <f>+TRUNC((D15*E15),2)</f>
        <v>66</v>
      </c>
      <c r="G15" s="21">
        <f>IF(D15=0,0,TRUNC(13.0449*(F15-7)^1.05))</f>
        <v>943</v>
      </c>
      <c r="H15" s="18" t="s">
        <v>31</v>
      </c>
      <c r="I15" s="19">
        <v>1.2023</v>
      </c>
      <c r="J15" s="20" t="e">
        <f>+TRUNC((H15*I15),2)</f>
        <v>#VALUE!</v>
      </c>
      <c r="K15" s="56" t="s">
        <v>50</v>
      </c>
      <c r="L15" s="18" t="s">
        <v>31</v>
      </c>
      <c r="M15" s="19">
        <v>1.2049</v>
      </c>
      <c r="N15" s="20" t="e">
        <f>+TRUNC((L15*M15),2)</f>
        <v>#VALUE!</v>
      </c>
      <c r="O15" s="56" t="s">
        <v>50</v>
      </c>
      <c r="P15" s="18" t="s">
        <v>60</v>
      </c>
      <c r="Q15" s="19">
        <v>1.1716</v>
      </c>
      <c r="R15" s="20" t="e">
        <f>+TRUNC((P15*Q15),2)</f>
        <v>#VALUE!</v>
      </c>
      <c r="S15" s="56" t="s">
        <v>50</v>
      </c>
      <c r="T15" s="18">
        <v>15.54</v>
      </c>
      <c r="U15" s="22">
        <v>1.1697</v>
      </c>
      <c r="V15" s="23">
        <f>+TRUNC((T15*U15),2)</f>
        <v>18.17</v>
      </c>
      <c r="W15" s="21">
        <f>IF(T15=0,0,TRUNC(47.8338*(V15-1.5)^1.05))</f>
        <v>917</v>
      </c>
      <c r="X15" s="64" t="s">
        <v>61</v>
      </c>
    </row>
    <row r="16" spans="1:24" ht="12.75">
      <c r="A16" s="16" t="s">
        <v>24</v>
      </c>
      <c r="B16" s="17" t="s">
        <v>19</v>
      </c>
      <c r="C16" s="17">
        <v>45</v>
      </c>
      <c r="D16" s="18">
        <v>23.9</v>
      </c>
      <c r="E16" s="19">
        <v>1.2397</v>
      </c>
      <c r="F16" s="20">
        <f>+TRUNC((D16*E16),2)</f>
        <v>29.62</v>
      </c>
      <c r="G16" s="21">
        <f>IF(D16=0,0,TRUNC(13.0449*(F16-7)^1.05))</f>
        <v>344</v>
      </c>
      <c r="H16" s="18">
        <v>11.18</v>
      </c>
      <c r="I16" s="19">
        <v>1.2023</v>
      </c>
      <c r="J16" s="20">
        <f>+TRUNC((H16*I16),2)</f>
        <v>13.44</v>
      </c>
      <c r="K16" s="21">
        <f>IF(H16=0,0,TRUNC(51.39*(J16-1.5)^1.05))</f>
        <v>694</v>
      </c>
      <c r="L16" s="18">
        <v>26.51</v>
      </c>
      <c r="M16" s="19">
        <v>1.2049</v>
      </c>
      <c r="N16" s="20">
        <f>+TRUNC((L16*M16),2)</f>
        <v>31.94</v>
      </c>
      <c r="O16" s="21">
        <f>IF(L16=0,0,TRUNC(12.91*(N16-4)^1.1))</f>
        <v>503</v>
      </c>
      <c r="P16" s="18">
        <v>36.01</v>
      </c>
      <c r="Q16" s="19">
        <v>1.1716</v>
      </c>
      <c r="R16" s="20">
        <f>+TRUNC((P16*Q16),2)</f>
        <v>42.18</v>
      </c>
      <c r="S16" s="21">
        <f>IF(P16=0,0,TRUNC(10.14*(R16-7)^1.08))</f>
        <v>474</v>
      </c>
      <c r="T16" s="18">
        <v>8.98</v>
      </c>
      <c r="U16" s="22">
        <v>1.1697</v>
      </c>
      <c r="V16" s="23">
        <f>+TRUNC((T16*U16),2)</f>
        <v>10.5</v>
      </c>
      <c r="W16" s="21">
        <f>IF(T16=0,0,TRUNC(47.8338*(V16-1.5)^1.05))</f>
        <v>480</v>
      </c>
      <c r="X16" s="64">
        <f>G16+K16+O16+S16+W16</f>
        <v>2495</v>
      </c>
    </row>
    <row r="17" spans="1:24" ht="12.75">
      <c r="A17" s="16" t="s">
        <v>25</v>
      </c>
      <c r="B17" s="17" t="s">
        <v>19</v>
      </c>
      <c r="C17" s="17">
        <v>45</v>
      </c>
      <c r="D17" s="18">
        <v>47.1</v>
      </c>
      <c r="E17" s="19">
        <v>1.2397</v>
      </c>
      <c r="F17" s="20">
        <f>+TRUNC((D17*E17),2)</f>
        <v>58.38</v>
      </c>
      <c r="G17" s="21">
        <f>IF(D17=0,0,TRUNC(13.0449*(F17-7)^1.05))</f>
        <v>816</v>
      </c>
      <c r="H17" s="18">
        <v>12.78</v>
      </c>
      <c r="I17" s="19">
        <v>1.2023</v>
      </c>
      <c r="J17" s="20">
        <f>+TRUNC((H17*I17),2)</f>
        <v>15.36</v>
      </c>
      <c r="K17" s="21">
        <f>IF(H17=0,0,TRUNC(51.39*(J17-1.5)^1.05))</f>
        <v>812</v>
      </c>
      <c r="L17" s="18">
        <v>42.65</v>
      </c>
      <c r="M17" s="19">
        <v>1.2049</v>
      </c>
      <c r="N17" s="20">
        <f>+TRUNC((L17*M17),2)</f>
        <v>51.38</v>
      </c>
      <c r="O17" s="21">
        <f>IF(L17=0,0,TRUNC(12.91*(N17-4)^1.1))</f>
        <v>899</v>
      </c>
      <c r="P17" s="18">
        <v>30.78</v>
      </c>
      <c r="Q17" s="19">
        <v>1.1716</v>
      </c>
      <c r="R17" s="20">
        <f>+TRUNC((P17*Q17),2)</f>
        <v>36.06</v>
      </c>
      <c r="S17" s="21">
        <f>IF(P17=0,0,TRUNC(10.14*(R17-7)^1.08))</f>
        <v>385</v>
      </c>
      <c r="T17" s="18">
        <v>14.94</v>
      </c>
      <c r="U17" s="22">
        <v>1.1697</v>
      </c>
      <c r="V17" s="23">
        <f>+TRUNC((T17*U17),2)</f>
        <v>17.47</v>
      </c>
      <c r="W17" s="21">
        <f>IF(T17=0,0,TRUNC(47.8338*(V17-1.5)^1.05))</f>
        <v>877</v>
      </c>
      <c r="X17" s="64">
        <f>G17+K17+O17+S17+W17</f>
        <v>3789</v>
      </c>
    </row>
    <row r="18" spans="1:24" ht="12.75">
      <c r="A18" s="25"/>
      <c r="B18" s="26"/>
      <c r="C18" s="26"/>
      <c r="D18" s="28"/>
      <c r="E18" s="29"/>
      <c r="F18" s="29"/>
      <c r="G18" s="30"/>
      <c r="H18" s="28"/>
      <c r="I18" s="29"/>
      <c r="J18" s="29"/>
      <c r="K18" s="30"/>
      <c r="L18" s="28"/>
      <c r="M18" s="29"/>
      <c r="N18" s="29"/>
      <c r="O18" s="30"/>
      <c r="P18" s="28"/>
      <c r="Q18" s="29"/>
      <c r="R18" s="29"/>
      <c r="S18" s="30"/>
      <c r="T18" s="31"/>
      <c r="U18" s="32"/>
      <c r="V18" s="32"/>
      <c r="W18" s="30"/>
      <c r="X18" s="47"/>
    </row>
    <row r="19" spans="1:24" ht="12.75">
      <c r="A19" s="16" t="s">
        <v>26</v>
      </c>
      <c r="B19" s="17" t="s">
        <v>19</v>
      </c>
      <c r="C19" s="17">
        <v>50</v>
      </c>
      <c r="D19" s="18" t="s">
        <v>31</v>
      </c>
      <c r="E19" s="19">
        <v>1.1864</v>
      </c>
      <c r="F19" s="33" t="e">
        <f>+TRUNC((D19*E19),2)</f>
        <v>#VALUE!</v>
      </c>
      <c r="G19" s="56" t="s">
        <v>50</v>
      </c>
      <c r="H19" s="18">
        <v>9.65</v>
      </c>
      <c r="I19" s="19">
        <v>1.1721</v>
      </c>
      <c r="J19" s="20">
        <f>+TRUNC((H19*I19),2)</f>
        <v>11.31</v>
      </c>
      <c r="K19" s="21">
        <f>IF(H19=0,0,TRUNC(51.39*(J19-1.5)^1.05))</f>
        <v>565</v>
      </c>
      <c r="L19" s="18" t="s">
        <v>31</v>
      </c>
      <c r="M19" s="19">
        <v>1.0218</v>
      </c>
      <c r="N19" s="20" t="e">
        <f>+TRUNC((L19*M19),2)</f>
        <v>#VALUE!</v>
      </c>
      <c r="O19" s="56" t="s">
        <v>50</v>
      </c>
      <c r="P19" s="18">
        <v>35.47</v>
      </c>
      <c r="Q19" s="19">
        <v>1.2278</v>
      </c>
      <c r="R19" s="20">
        <f>+TRUNC((P19*Q19),2)</f>
        <v>43.55</v>
      </c>
      <c r="S19" s="21">
        <f>IF(P19=0,0,TRUNC(10.14*(R19-7)^1.08))</f>
        <v>494</v>
      </c>
      <c r="T19" s="18" t="s">
        <v>31</v>
      </c>
      <c r="U19" s="22">
        <v>1.0488</v>
      </c>
      <c r="V19" s="23" t="e">
        <f>+TRUNC((T19*U19),2)</f>
        <v>#VALUE!</v>
      </c>
      <c r="W19" s="56" t="s">
        <v>50</v>
      </c>
      <c r="X19" s="64">
        <v>1059</v>
      </c>
    </row>
    <row r="20" spans="1:24" ht="12.75">
      <c r="A20" s="16" t="s">
        <v>27</v>
      </c>
      <c r="B20" s="17" t="s">
        <v>19</v>
      </c>
      <c r="C20" s="17">
        <v>50</v>
      </c>
      <c r="D20" s="18">
        <v>26.33</v>
      </c>
      <c r="E20" s="19">
        <v>1.1864</v>
      </c>
      <c r="F20" s="33">
        <f>+TRUNC((D20*E20),2)</f>
        <v>31.23</v>
      </c>
      <c r="G20" s="21">
        <f>IF(D20=0,0,TRUNC(13.0449*(F20-7)^1.05))</f>
        <v>370</v>
      </c>
      <c r="H20" s="18">
        <v>11.37</v>
      </c>
      <c r="I20" s="19">
        <v>1.1721</v>
      </c>
      <c r="J20" s="20">
        <f>+TRUNC((H20*I20),2)</f>
        <v>13.32</v>
      </c>
      <c r="K20" s="21">
        <f>IF(H20=0,0,TRUNC(51.39*(J20-1.5)^1.05))</f>
        <v>687</v>
      </c>
      <c r="L20" s="18">
        <v>31.31</v>
      </c>
      <c r="M20" s="19">
        <v>1.0218</v>
      </c>
      <c r="N20" s="20">
        <f>+TRUNC((L20*M20),2)</f>
        <v>31.99</v>
      </c>
      <c r="O20" s="21">
        <f>IF(L20=0,0,TRUNC(12.91*(N20-4)^1.1))</f>
        <v>504</v>
      </c>
      <c r="P20" s="18">
        <v>28.46</v>
      </c>
      <c r="Q20" s="19">
        <v>1.2278</v>
      </c>
      <c r="R20" s="20">
        <f>+TRUNC((P20*Q20),2)</f>
        <v>34.94</v>
      </c>
      <c r="S20" s="21">
        <f>IF(P20=0,0,TRUNC(10.14*(R20-7)^1.08))</f>
        <v>369</v>
      </c>
      <c r="T20" s="18">
        <v>10.96</v>
      </c>
      <c r="U20" s="22">
        <v>1.0488</v>
      </c>
      <c r="V20" s="23">
        <f>+TRUNC((T20*U20),2)</f>
        <v>11.49</v>
      </c>
      <c r="W20" s="21">
        <f>IF(T20=0,0,TRUNC(47.8338*(V20-1.5)^1.05))</f>
        <v>536</v>
      </c>
      <c r="X20" s="64">
        <f>G20+K20+O20+S20+W20</f>
        <v>2466</v>
      </c>
    </row>
    <row r="21" spans="1:24" ht="12.75">
      <c r="A21" s="16" t="s">
        <v>28</v>
      </c>
      <c r="B21" s="17" t="s">
        <v>19</v>
      </c>
      <c r="C21" s="17">
        <v>50</v>
      </c>
      <c r="D21" s="18">
        <v>45.54</v>
      </c>
      <c r="E21" s="19">
        <v>1.1864</v>
      </c>
      <c r="F21" s="33">
        <f>+TRUNC((D21*E21),2)</f>
        <v>54.02</v>
      </c>
      <c r="G21" s="21">
        <f>IF(D21=0,0,TRUNC(13.0449*(F21-7)^1.05))</f>
        <v>743</v>
      </c>
      <c r="H21" s="18">
        <v>12.11</v>
      </c>
      <c r="I21" s="19">
        <v>1.1721</v>
      </c>
      <c r="J21" s="20">
        <f>+TRUNC((H21*I21),2)</f>
        <v>14.19</v>
      </c>
      <c r="K21" s="21">
        <f>IF(H21=0,0,TRUNC(51.39*(J21-1.5)^1.05))</f>
        <v>740</v>
      </c>
      <c r="L21" s="18">
        <v>41.88</v>
      </c>
      <c r="M21" s="19">
        <v>1.0218</v>
      </c>
      <c r="N21" s="20">
        <f>+TRUNC((L21*M21),2)</f>
        <v>42.79</v>
      </c>
      <c r="O21" s="21">
        <f>IF(L21=0,0,TRUNC(12.91*(N21-4)^1.1))</f>
        <v>721</v>
      </c>
      <c r="P21" s="18">
        <v>32.81</v>
      </c>
      <c r="Q21" s="19">
        <v>1.2278</v>
      </c>
      <c r="R21" s="20">
        <f>+TRUNC((P21*Q21),2)</f>
        <v>40.28</v>
      </c>
      <c r="S21" s="21">
        <f>IF(P21=0,0,TRUNC(10.14*(R21-7)^1.08))</f>
        <v>446</v>
      </c>
      <c r="T21" s="18">
        <v>16.96</v>
      </c>
      <c r="U21" s="22">
        <v>1.0488</v>
      </c>
      <c r="V21" s="23">
        <f>+TRUNC((T21*U21),2)</f>
        <v>17.78</v>
      </c>
      <c r="W21" s="21">
        <f>IF(T21=0,0,TRUNC(47.8338*(V21-1.5)^1.05))</f>
        <v>895</v>
      </c>
      <c r="X21" s="64">
        <f>G21+K21+O21+S21+W21</f>
        <v>3545</v>
      </c>
    </row>
    <row r="22" spans="1:24" ht="12.75">
      <c r="A22" s="25"/>
      <c r="B22" s="26"/>
      <c r="C22" s="26"/>
      <c r="D22" s="28"/>
      <c r="E22" s="29"/>
      <c r="F22" s="29"/>
      <c r="G22" s="30"/>
      <c r="H22" s="28"/>
      <c r="I22" s="29"/>
      <c r="J22" s="29"/>
      <c r="K22" s="30"/>
      <c r="L22" s="28"/>
      <c r="M22" s="29"/>
      <c r="N22" s="29"/>
      <c r="O22" s="30"/>
      <c r="P22" s="28"/>
      <c r="Q22" s="29"/>
      <c r="R22" s="29"/>
      <c r="S22" s="30"/>
      <c r="T22" s="31"/>
      <c r="U22" s="32"/>
      <c r="V22" s="32"/>
      <c r="W22" s="30"/>
      <c r="X22" s="47"/>
    </row>
    <row r="23" spans="1:24" ht="12.75">
      <c r="A23" s="16" t="s">
        <v>29</v>
      </c>
      <c r="B23" s="17" t="s">
        <v>19</v>
      </c>
      <c r="C23" s="17">
        <v>55</v>
      </c>
      <c r="D23" s="18">
        <v>34.22</v>
      </c>
      <c r="E23" s="19">
        <v>1.3145</v>
      </c>
      <c r="F23" s="20">
        <f>+TRUNC((D23*E23),2)</f>
        <v>44.98</v>
      </c>
      <c r="G23" s="21">
        <f>IF(D23=0,0,TRUNC(13.0449*(F23-7)^1.05))</f>
        <v>594</v>
      </c>
      <c r="H23" s="18">
        <v>10.6</v>
      </c>
      <c r="I23" s="19">
        <v>1.2706</v>
      </c>
      <c r="J23" s="20">
        <f>+TRUNC((H23*I23),2)</f>
        <v>13.46</v>
      </c>
      <c r="K23" s="21">
        <f>IF(H23=0,0,TRUNC(51.39*(J23-1.5)^1.05))</f>
        <v>695</v>
      </c>
      <c r="L23" s="18">
        <v>33.8</v>
      </c>
      <c r="M23" s="19">
        <v>1.1103</v>
      </c>
      <c r="N23" s="20">
        <f>+TRUNC((L23*M23),2)</f>
        <v>37.52</v>
      </c>
      <c r="O23" s="21">
        <f>IF(L23=0,0,TRUNC(12.91*(N23-4)^1.1))</f>
        <v>614</v>
      </c>
      <c r="P23" s="18">
        <v>41.21</v>
      </c>
      <c r="Q23" s="19">
        <v>1.338</v>
      </c>
      <c r="R23" s="20">
        <f>+TRUNC((P23*Q23),2)</f>
        <v>55.13</v>
      </c>
      <c r="S23" s="21">
        <f>IF(P23=0,0,TRUNC(10.14*(R23-7)^1.08))</f>
        <v>665</v>
      </c>
      <c r="T23" s="18">
        <v>12.29</v>
      </c>
      <c r="U23" s="22">
        <v>1.1225</v>
      </c>
      <c r="V23" s="23">
        <f>+TRUNC((T23*U23),2)</f>
        <v>13.79</v>
      </c>
      <c r="W23" s="21">
        <f>IF(T23=0,0,TRUNC(47.8338*(V23-1.5)^1.05))</f>
        <v>666</v>
      </c>
      <c r="X23" s="64">
        <f>G23+K23+O23+S23+W23</f>
        <v>3234</v>
      </c>
    </row>
    <row r="24" spans="1:24" ht="12.75" hidden="1">
      <c r="A24" s="16"/>
      <c r="B24" s="17" t="s">
        <v>19</v>
      </c>
      <c r="C24" s="17">
        <v>55</v>
      </c>
      <c r="D24" s="18"/>
      <c r="E24" s="19">
        <v>1.3145</v>
      </c>
      <c r="F24" s="20">
        <f>+TRUNC((D24*E24),2)</f>
        <v>0</v>
      </c>
      <c r="G24" s="21">
        <f>IF(D24=0,0,TRUNC(13.0449*(F24-7)^1.05))</f>
        <v>0</v>
      </c>
      <c r="H24" s="18"/>
      <c r="I24" s="19">
        <v>1.2706</v>
      </c>
      <c r="J24" s="20">
        <f>+TRUNC((H24*I24),2)</f>
        <v>0</v>
      </c>
      <c r="K24" s="21">
        <f>IF(H24=0,0,TRUNC(51.39*(J24-1.5)^1.05))</f>
        <v>0</v>
      </c>
      <c r="L24" s="18"/>
      <c r="M24" s="19">
        <v>1.1103</v>
      </c>
      <c r="N24" s="20">
        <f>+TRUNC((L24*M24),2)</f>
        <v>0</v>
      </c>
      <c r="O24" s="21">
        <f>IF(L24=0,0,TRUNC(12.91*(N24-4)^1.1))</f>
        <v>0</v>
      </c>
      <c r="P24" s="18"/>
      <c r="Q24" s="19">
        <v>1.338</v>
      </c>
      <c r="R24" s="20">
        <f>+TRUNC((P24*Q24),2)</f>
        <v>0</v>
      </c>
      <c r="S24" s="21">
        <f>IF(P24=0,0,TRUNC(10.14*(R24-7)^1.08))</f>
        <v>0</v>
      </c>
      <c r="T24" s="18"/>
      <c r="U24" s="22">
        <v>1.1225</v>
      </c>
      <c r="V24" s="23">
        <f>+TRUNC((T24*U24),2)</f>
        <v>0</v>
      </c>
      <c r="W24" s="21">
        <f>IF(T24=0,0,TRUNC(47.8338*(V24-1.5)^1.05))</f>
        <v>0</v>
      </c>
      <c r="X24" s="64">
        <f>G24+K24+O24+S24+W24</f>
        <v>0</v>
      </c>
    </row>
    <row r="25" spans="1:24" ht="12.75">
      <c r="A25" s="25"/>
      <c r="B25" s="26"/>
      <c r="C25" s="26"/>
      <c r="D25" s="28"/>
      <c r="E25" s="29"/>
      <c r="F25" s="29"/>
      <c r="G25" s="30"/>
      <c r="H25" s="28"/>
      <c r="I25" s="29"/>
      <c r="J25" s="29"/>
      <c r="K25" s="30"/>
      <c r="L25" s="28"/>
      <c r="M25" s="29"/>
      <c r="N25" s="29"/>
      <c r="O25" s="30"/>
      <c r="P25" s="28"/>
      <c r="Q25" s="29"/>
      <c r="R25" s="29"/>
      <c r="S25" s="30"/>
      <c r="T25" s="31"/>
      <c r="U25" s="32"/>
      <c r="V25" s="32"/>
      <c r="W25" s="30"/>
      <c r="X25" s="47"/>
    </row>
    <row r="26" spans="1:24" ht="12.75">
      <c r="A26" s="16" t="s">
        <v>30</v>
      </c>
      <c r="B26" s="17" t="s">
        <v>19</v>
      </c>
      <c r="C26" s="17">
        <v>60</v>
      </c>
      <c r="D26" s="18" t="s">
        <v>31</v>
      </c>
      <c r="E26" s="19">
        <v>1.3082</v>
      </c>
      <c r="F26" s="20" t="e">
        <f>+TRUNC((D26*E26),2)</f>
        <v>#VALUE!</v>
      </c>
      <c r="G26" s="56" t="s">
        <v>50</v>
      </c>
      <c r="H26" s="18">
        <v>9.8</v>
      </c>
      <c r="I26" s="19">
        <v>1.2482</v>
      </c>
      <c r="J26" s="20">
        <f>+TRUNC((H26*I26),2)</f>
        <v>12.23</v>
      </c>
      <c r="K26" s="21">
        <f>IF(H26=0,0,TRUNC(51.39*(J26-1.5)^1.05))</f>
        <v>620</v>
      </c>
      <c r="L26" s="18" t="s">
        <v>60</v>
      </c>
      <c r="M26" s="19">
        <v>1.0628</v>
      </c>
      <c r="N26" s="20" t="e">
        <f>+TRUNC((L26*M26),2)</f>
        <v>#VALUE!</v>
      </c>
      <c r="O26" s="56" t="s">
        <v>50</v>
      </c>
      <c r="P26" s="18">
        <v>26.58</v>
      </c>
      <c r="Q26" s="19">
        <v>1.414</v>
      </c>
      <c r="R26" s="20">
        <f>+TRUNC((P26*Q26),2)</f>
        <v>37.58</v>
      </c>
      <c r="S26" s="21">
        <f>IF(P26=0,0,TRUNC(10.14*(R26-7)^1.08))</f>
        <v>407</v>
      </c>
      <c r="T26" s="18">
        <v>12.97</v>
      </c>
      <c r="U26" s="22">
        <v>1.0424</v>
      </c>
      <c r="V26" s="23">
        <f>+TRUNC((T26*U26),2)</f>
        <v>13.51</v>
      </c>
      <c r="W26" s="21">
        <f>IF(T26=0,0,TRUNC(47.8338*(V26-1.5)^1.05))</f>
        <v>650</v>
      </c>
      <c r="X26" s="64" t="s">
        <v>57</v>
      </c>
    </row>
    <row r="27" spans="1:24" ht="12.75">
      <c r="A27" s="25"/>
      <c r="B27" s="26"/>
      <c r="C27" s="26"/>
      <c r="D27" s="28"/>
      <c r="E27" s="29"/>
      <c r="F27" s="29"/>
      <c r="G27" s="30"/>
      <c r="H27" s="28"/>
      <c r="I27" s="29"/>
      <c r="J27" s="29"/>
      <c r="K27" s="30"/>
      <c r="L27" s="28"/>
      <c r="M27" s="29"/>
      <c r="N27" s="29"/>
      <c r="O27" s="30"/>
      <c r="P27" s="28"/>
      <c r="Q27" s="29"/>
      <c r="R27" s="29"/>
      <c r="S27" s="30"/>
      <c r="T27" s="31"/>
      <c r="U27" s="32"/>
      <c r="V27" s="32"/>
      <c r="W27" s="30"/>
      <c r="X27" s="47"/>
    </row>
    <row r="28" spans="1:24" ht="12.75">
      <c r="A28" s="16" t="s">
        <v>32</v>
      </c>
      <c r="B28" s="17" t="s">
        <v>19</v>
      </c>
      <c r="C28" s="17">
        <v>65</v>
      </c>
      <c r="D28" s="18">
        <v>19.09</v>
      </c>
      <c r="E28" s="19">
        <v>1.4656</v>
      </c>
      <c r="F28" s="20">
        <f>+TRUNC((D28*E28),2)</f>
        <v>27.97</v>
      </c>
      <c r="G28" s="21">
        <f>IF(D28=0,0,TRUNC(13.0449*(F28-7)^1.05))</f>
        <v>318</v>
      </c>
      <c r="H28" s="18">
        <v>8.6</v>
      </c>
      <c r="I28" s="19">
        <v>1.3607</v>
      </c>
      <c r="J28" s="20">
        <f>+TRUNC((H28*I28),2)</f>
        <v>11.7</v>
      </c>
      <c r="K28" s="21">
        <f>IF(H28=0,0,TRUNC(51.39*(J28-1.5)^1.05))</f>
        <v>588</v>
      </c>
      <c r="L28" s="18">
        <v>29.08</v>
      </c>
      <c r="M28" s="19">
        <v>1.1637</v>
      </c>
      <c r="N28" s="20">
        <f>+TRUNC((L28*M28),2)</f>
        <v>33.84</v>
      </c>
      <c r="O28" s="21">
        <f>IF(L28=0,0,TRUNC(12.91*(N28-4)^1.1))</f>
        <v>541</v>
      </c>
      <c r="P28" s="18">
        <v>20.64</v>
      </c>
      <c r="Q28" s="19">
        <v>1.562</v>
      </c>
      <c r="R28" s="20">
        <f>+TRUNC((P28*Q28),2)</f>
        <v>32.23</v>
      </c>
      <c r="S28" s="21">
        <f>IF(P28=0,0,TRUNC(10.14*(R28-7)^1.08))</f>
        <v>331</v>
      </c>
      <c r="T28" s="18">
        <v>8.04</v>
      </c>
      <c r="U28" s="22">
        <v>1.1153</v>
      </c>
      <c r="V28" s="23">
        <f>+TRUNC((T28*U28),2)</f>
        <v>8.96</v>
      </c>
      <c r="W28" s="21">
        <f>IF(T28=0,0,TRUNC(47.8338*(V28-1.5)^1.05))</f>
        <v>394</v>
      </c>
      <c r="X28" s="64">
        <f>G28+K28+O28+S28+W28</f>
        <v>2172</v>
      </c>
    </row>
    <row r="29" spans="1:24" ht="12.75" hidden="1">
      <c r="A29" s="16"/>
      <c r="B29" s="17" t="s">
        <v>19</v>
      </c>
      <c r="C29" s="17">
        <v>65</v>
      </c>
      <c r="D29" s="18"/>
      <c r="E29" s="19">
        <v>1.4656</v>
      </c>
      <c r="F29" s="20">
        <f>+TRUNC((D29*E29),2)</f>
        <v>0</v>
      </c>
      <c r="G29" s="21">
        <f>IF(D29=0,0,TRUNC(13.0449*(F29-7)^1.05))</f>
        <v>0</v>
      </c>
      <c r="H29" s="18"/>
      <c r="I29" s="19">
        <v>1.3607</v>
      </c>
      <c r="J29" s="20">
        <f>+TRUNC((H29*I29),2)</f>
        <v>0</v>
      </c>
      <c r="K29" s="21">
        <f>IF(H29=0,0,TRUNC(51.39*(J29-1.5)^1.05))</f>
        <v>0</v>
      </c>
      <c r="L29" s="18"/>
      <c r="M29" s="19">
        <v>1.1637</v>
      </c>
      <c r="N29" s="20">
        <f>+TRUNC((L29*M29),2)</f>
        <v>0</v>
      </c>
      <c r="O29" s="21">
        <f>IF(L29=0,0,TRUNC(12.91*(N29-4)^1.1))</f>
        <v>0</v>
      </c>
      <c r="P29" s="18"/>
      <c r="Q29" s="19">
        <v>1.562</v>
      </c>
      <c r="R29" s="20">
        <f>+TRUNC((P29*Q29),2)</f>
        <v>0</v>
      </c>
      <c r="S29" s="21">
        <f>IF(P29=0,0,TRUNC(10.14*(R29-7)^1.08))</f>
        <v>0</v>
      </c>
      <c r="T29" s="18"/>
      <c r="U29" s="22">
        <v>1.1153</v>
      </c>
      <c r="V29" s="23">
        <f>+TRUNC((T29*U29),2)</f>
        <v>0</v>
      </c>
      <c r="W29" s="21">
        <f>IF(T29=0,0,TRUNC(47.8338*(V29-1.5)^1.05))</f>
        <v>0</v>
      </c>
      <c r="X29" s="64">
        <f>G29+K29+O29+S29+W29</f>
        <v>0</v>
      </c>
    </row>
    <row r="30" spans="1:24" ht="12.75" hidden="1">
      <c r="A30" s="16"/>
      <c r="B30" s="17" t="s">
        <v>19</v>
      </c>
      <c r="C30" s="17">
        <v>65</v>
      </c>
      <c r="D30" s="18"/>
      <c r="E30" s="19">
        <v>1.4656</v>
      </c>
      <c r="F30" s="20">
        <f>+TRUNC((D30*E30),2)</f>
        <v>0</v>
      </c>
      <c r="G30" s="21">
        <f>IF(D30=0,0,TRUNC(13.0449*(F30-7)^1.05))</f>
        <v>0</v>
      </c>
      <c r="H30" s="18"/>
      <c r="I30" s="19">
        <v>1.3607</v>
      </c>
      <c r="J30" s="20">
        <f>+TRUNC((H30*I30),2)</f>
        <v>0</v>
      </c>
      <c r="K30" s="21">
        <f>IF(H30=0,0,TRUNC(51.39*(J30-1.5)^1.05))</f>
        <v>0</v>
      </c>
      <c r="L30" s="18"/>
      <c r="M30" s="19">
        <v>1.1637</v>
      </c>
      <c r="N30" s="20">
        <f>+TRUNC((L30*M30),2)</f>
        <v>0</v>
      </c>
      <c r="O30" s="21">
        <f>IF(L30=0,0,TRUNC(12.91*(N30-4)^1.1))</f>
        <v>0</v>
      </c>
      <c r="P30" s="18"/>
      <c r="Q30" s="19">
        <v>1.562</v>
      </c>
      <c r="R30" s="20">
        <f>+TRUNC((P30*Q30),2)</f>
        <v>0</v>
      </c>
      <c r="S30" s="21">
        <f>IF(P30=0,0,TRUNC(10.14*(R30-7)^1.08))</f>
        <v>0</v>
      </c>
      <c r="T30" s="18"/>
      <c r="U30" s="22">
        <v>1.1153</v>
      </c>
      <c r="V30" s="23">
        <f>+TRUNC((T30*U30),2)</f>
        <v>0</v>
      </c>
      <c r="W30" s="21">
        <f>IF(T30=0,0,TRUNC(47.8338*(V30-1.5)^1.05))</f>
        <v>0</v>
      </c>
      <c r="X30" s="64">
        <f>G30+K30+O30+S30+W30</f>
        <v>0</v>
      </c>
    </row>
    <row r="31" spans="1:24" ht="12.75" hidden="1">
      <c r="A31" s="16"/>
      <c r="B31" s="17" t="s">
        <v>19</v>
      </c>
      <c r="C31" s="17">
        <v>65</v>
      </c>
      <c r="D31" s="18"/>
      <c r="E31" s="19">
        <v>1.4656</v>
      </c>
      <c r="F31" s="20">
        <f>+TRUNC((D31*E31),2)</f>
        <v>0</v>
      </c>
      <c r="G31" s="21">
        <f>IF(D31=0,0,TRUNC(13.0449*(F31-7)^1.05))</f>
        <v>0</v>
      </c>
      <c r="H31" s="18"/>
      <c r="I31" s="19">
        <v>1.3607</v>
      </c>
      <c r="J31" s="20">
        <f>+TRUNC((H31*I31),2)</f>
        <v>0</v>
      </c>
      <c r="K31" s="21">
        <f>IF(H31=0,0,TRUNC(51.39*(J31-1.5)^1.05))</f>
        <v>0</v>
      </c>
      <c r="L31" s="18"/>
      <c r="M31" s="19">
        <v>1.1637</v>
      </c>
      <c r="N31" s="20">
        <f>+TRUNC((L31*M31),2)</f>
        <v>0</v>
      </c>
      <c r="O31" s="21">
        <f>IF(L31=0,0,TRUNC(12.91*(N31-4)^1.1))</f>
        <v>0</v>
      </c>
      <c r="P31" s="18"/>
      <c r="Q31" s="19">
        <v>1.562</v>
      </c>
      <c r="R31" s="20">
        <f>+TRUNC((P31*Q31),2)</f>
        <v>0</v>
      </c>
      <c r="S31" s="21">
        <f>IF(P31=0,0,TRUNC(10.14*(R31-7)^1.08))</f>
        <v>0</v>
      </c>
      <c r="T31" s="18"/>
      <c r="U31" s="22">
        <v>1.1153</v>
      </c>
      <c r="V31" s="23">
        <f>+TRUNC((T31*U31),2)</f>
        <v>0</v>
      </c>
      <c r="W31" s="21">
        <f>IF(T31=0,0,TRUNC(47.8338*(V31-1.5)^1.05))</f>
        <v>0</v>
      </c>
      <c r="X31" s="64">
        <f>G31+K31+O31+S31+W31</f>
        <v>0</v>
      </c>
    </row>
    <row r="32" spans="1:24" ht="12.75">
      <c r="A32" s="25"/>
      <c r="B32" s="26"/>
      <c r="C32" s="26"/>
      <c r="D32" s="28"/>
      <c r="E32" s="29"/>
      <c r="F32" s="29"/>
      <c r="G32" s="30"/>
      <c r="H32" s="28"/>
      <c r="I32" s="29"/>
      <c r="J32" s="29"/>
      <c r="K32" s="30"/>
      <c r="L32" s="28"/>
      <c r="M32" s="29"/>
      <c r="N32" s="29"/>
      <c r="O32" s="30"/>
      <c r="P32" s="28"/>
      <c r="Q32" s="29"/>
      <c r="R32" s="29"/>
      <c r="S32" s="30"/>
      <c r="T32" s="31"/>
      <c r="U32" s="32"/>
      <c r="V32" s="32"/>
      <c r="W32" s="30"/>
      <c r="X32" s="47"/>
    </row>
    <row r="33" spans="1:24" ht="12.75">
      <c r="A33" s="16" t="s">
        <v>33</v>
      </c>
      <c r="B33" s="17" t="s">
        <v>19</v>
      </c>
      <c r="C33" s="17">
        <v>70</v>
      </c>
      <c r="D33" s="18">
        <v>38.25</v>
      </c>
      <c r="E33" s="34">
        <v>1.4524</v>
      </c>
      <c r="F33" s="20">
        <f>+TRUNC((D33*E33),2)</f>
        <v>55.55</v>
      </c>
      <c r="G33" s="21">
        <f>IF(D33=0,0,TRUNC(13.0449*(F33-7)^1.05))</f>
        <v>769</v>
      </c>
      <c r="H33" s="18">
        <v>9.73</v>
      </c>
      <c r="I33" s="34">
        <v>1.2806</v>
      </c>
      <c r="J33" s="20">
        <f>+TRUNC((H33*I33),2)</f>
        <v>12.46</v>
      </c>
      <c r="K33" s="21">
        <f>IF(H33=0,0,TRUNC(51.39*(J33-1.5)^1.05))</f>
        <v>634</v>
      </c>
      <c r="L33" s="18">
        <v>27.46</v>
      </c>
      <c r="M33" s="19">
        <v>1.2781</v>
      </c>
      <c r="N33" s="20">
        <f>+TRUNC((L33*M33),2)</f>
        <v>35.09</v>
      </c>
      <c r="O33" s="21">
        <f>IF(L33=0,0,TRUNC(12.91*(N33-4)^1.1))</f>
        <v>565</v>
      </c>
      <c r="P33" s="18">
        <v>34.84</v>
      </c>
      <c r="Q33" s="19">
        <v>1.6801</v>
      </c>
      <c r="R33" s="20">
        <f>+TRUNC((P33*Q33),2)</f>
        <v>58.53</v>
      </c>
      <c r="S33" s="21">
        <f>IF(P33=0,0,TRUNC(10.14*(R33-7)^1.08))</f>
        <v>716</v>
      </c>
      <c r="T33" s="18">
        <v>14.71</v>
      </c>
      <c r="U33" s="22">
        <v>1.1408</v>
      </c>
      <c r="V33" s="23">
        <f>+TRUNC((T33*U33),2)</f>
        <v>16.78</v>
      </c>
      <c r="W33" s="21">
        <f>IF(T33=0,0,TRUNC(47.8338*(V33-1.5)^1.05))</f>
        <v>837</v>
      </c>
      <c r="X33" s="64">
        <f>G33+K33+O33+S33+W33</f>
        <v>3521</v>
      </c>
    </row>
    <row r="34" spans="1:24" ht="12.75" hidden="1">
      <c r="A34" s="16"/>
      <c r="B34" s="17" t="s">
        <v>19</v>
      </c>
      <c r="C34" s="17">
        <v>70</v>
      </c>
      <c r="D34" s="18"/>
      <c r="E34" s="34">
        <v>1.4524</v>
      </c>
      <c r="F34" s="20">
        <f>+TRUNC((D34*E34),2)</f>
        <v>0</v>
      </c>
      <c r="G34" s="21">
        <f>IF(D34=0,0,TRUNC(13.0449*(F34-7)^1.05))</f>
        <v>0</v>
      </c>
      <c r="H34" s="18"/>
      <c r="I34" s="34">
        <v>1.2806</v>
      </c>
      <c r="J34" s="20">
        <f>+TRUNC((H34*I34),2)</f>
        <v>0</v>
      </c>
      <c r="K34" s="21">
        <f>IF(H34=0,0,TRUNC(51.39*(J34-1.5)^1.05))</f>
        <v>0</v>
      </c>
      <c r="L34" s="18"/>
      <c r="M34" s="19">
        <v>1.2781</v>
      </c>
      <c r="N34" s="20">
        <f>+TRUNC((L34*M34),2)</f>
        <v>0</v>
      </c>
      <c r="O34" s="21">
        <f>IF(L34=0,0,TRUNC(12.91*(N34-4)^1.1))</f>
        <v>0</v>
      </c>
      <c r="P34" s="18"/>
      <c r="Q34" s="19">
        <v>1.6801</v>
      </c>
      <c r="R34" s="20">
        <f>+TRUNC((P34*Q34),2)</f>
        <v>0</v>
      </c>
      <c r="S34" s="21">
        <f>IF(P34=0,0,TRUNC(10.14*(R34-7)^1.08))</f>
        <v>0</v>
      </c>
      <c r="T34" s="18"/>
      <c r="U34" s="22">
        <v>1.1408</v>
      </c>
      <c r="V34" s="23">
        <f>+TRUNC((T34*U34),2)</f>
        <v>0</v>
      </c>
      <c r="W34" s="21">
        <f>IF(T34=0,0,TRUNC(47.8338*(V34-1.5)^1.05))</f>
        <v>0</v>
      </c>
      <c r="X34" s="64">
        <f>G34+K34+O34+S34+W34</f>
        <v>0</v>
      </c>
    </row>
    <row r="35" spans="1:24" ht="12.75">
      <c r="A35" s="25"/>
      <c r="B35" s="26"/>
      <c r="C35" s="26"/>
      <c r="D35" s="28"/>
      <c r="E35" s="29"/>
      <c r="F35" s="29"/>
      <c r="G35" s="30"/>
      <c r="H35" s="28"/>
      <c r="I35" s="29"/>
      <c r="J35" s="29"/>
      <c r="K35" s="30"/>
      <c r="L35" s="28"/>
      <c r="M35" s="29"/>
      <c r="N35" s="29"/>
      <c r="O35" s="30"/>
      <c r="P35" s="28"/>
      <c r="Q35" s="29"/>
      <c r="R35" s="29"/>
      <c r="S35" s="30"/>
      <c r="T35" s="31"/>
      <c r="U35" s="32"/>
      <c r="V35" s="32"/>
      <c r="W35" s="30"/>
      <c r="X35" s="47"/>
    </row>
    <row r="36" spans="1:24" ht="12.75">
      <c r="A36" s="16" t="s">
        <v>34</v>
      </c>
      <c r="B36" s="17" t="s">
        <v>19</v>
      </c>
      <c r="C36" s="17">
        <v>75</v>
      </c>
      <c r="D36" s="18">
        <v>28.01</v>
      </c>
      <c r="E36" s="34">
        <v>1.649</v>
      </c>
      <c r="F36" s="20">
        <f>+TRUNC((D36*E36),2)</f>
        <v>46.18</v>
      </c>
      <c r="G36" s="21">
        <f>IF(D36=0,0,TRUNC(13.0449*(F36-7)^1.05))</f>
        <v>613</v>
      </c>
      <c r="H36" s="18">
        <v>9.64</v>
      </c>
      <c r="I36" s="34">
        <v>1.3993</v>
      </c>
      <c r="J36" s="20">
        <f>+TRUNC((H36*I36),2)</f>
        <v>13.48</v>
      </c>
      <c r="K36" s="21">
        <f>IF(H36=0,0,TRUNC(51.39*(J36-1.5)^1.05))</f>
        <v>697</v>
      </c>
      <c r="L36" s="18">
        <v>30.48</v>
      </c>
      <c r="M36" s="19">
        <v>1.4332</v>
      </c>
      <c r="N36" s="20">
        <f>+TRUNC((L36*M36),2)</f>
        <v>43.68</v>
      </c>
      <c r="O36" s="21">
        <f>IF(L36=0,0,TRUNC(12.91*(N36-4)^1.1))</f>
        <v>740</v>
      </c>
      <c r="P36" s="18">
        <v>20.57</v>
      </c>
      <c r="Q36" s="19">
        <v>1.8932</v>
      </c>
      <c r="R36" s="20">
        <f>+TRUNC((P36*Q36),2)</f>
        <v>38.94</v>
      </c>
      <c r="S36" s="21">
        <f>IF(P36=0,0,TRUNC(10.14*(R36-7)^1.08))</f>
        <v>427</v>
      </c>
      <c r="T36" s="18">
        <v>10.58</v>
      </c>
      <c r="U36" s="22">
        <v>1.2286</v>
      </c>
      <c r="V36" s="23">
        <f>+TRUNC((T36*U36),2)</f>
        <v>12.99</v>
      </c>
      <c r="W36" s="21">
        <f>IF(T36=0,0,TRUNC(47.8338*(V36-1.5)^1.05))</f>
        <v>620</v>
      </c>
      <c r="X36" s="64">
        <f>G36+K36+O36+S36+W36</f>
        <v>3097</v>
      </c>
    </row>
    <row r="37" spans="1:24" ht="12.75">
      <c r="A37" s="16" t="s">
        <v>35</v>
      </c>
      <c r="B37" s="17" t="s">
        <v>19</v>
      </c>
      <c r="C37" s="17">
        <v>75</v>
      </c>
      <c r="D37" s="18">
        <v>25.07</v>
      </c>
      <c r="E37" s="34">
        <v>1.649</v>
      </c>
      <c r="F37" s="20">
        <f>+TRUNC((D37*E37),2)</f>
        <v>41.34</v>
      </c>
      <c r="G37" s="21">
        <f>IF(D37=0,0,TRUNC(13.0449*(F37-7)^1.05))</f>
        <v>534</v>
      </c>
      <c r="H37" s="18">
        <v>8.39</v>
      </c>
      <c r="I37" s="34">
        <v>1.3993</v>
      </c>
      <c r="J37" s="20">
        <f>+TRUNC((H37*I37),2)</f>
        <v>11.74</v>
      </c>
      <c r="K37" s="21">
        <f>IF(H37=0,0,TRUNC(51.39*(J37-1.5)^1.05))</f>
        <v>591</v>
      </c>
      <c r="L37" s="18">
        <v>20.15</v>
      </c>
      <c r="M37" s="19">
        <v>1.4332</v>
      </c>
      <c r="N37" s="20">
        <f>+TRUNC((L37*M37),2)</f>
        <v>28.87</v>
      </c>
      <c r="O37" s="21">
        <f>IF(L37=0,0,TRUNC(12.91*(N37-4)^1.1))</f>
        <v>442</v>
      </c>
      <c r="P37" s="18">
        <v>19.6</v>
      </c>
      <c r="Q37" s="19">
        <v>1.8932</v>
      </c>
      <c r="R37" s="20">
        <f>+TRUNC((P37*Q37),2)</f>
        <v>37.1</v>
      </c>
      <c r="S37" s="21">
        <f>IF(P37=0,0,TRUNC(10.14*(R37-7)^1.08))</f>
        <v>400</v>
      </c>
      <c r="T37" s="18">
        <v>8.66</v>
      </c>
      <c r="U37" s="22">
        <v>1.2286</v>
      </c>
      <c r="V37" s="23">
        <f>+TRUNC((T37*U37),2)</f>
        <v>10.63</v>
      </c>
      <c r="W37" s="21">
        <f>IF(T37=0,0,TRUNC(47.8338*(V37-1.5)^1.05))</f>
        <v>487</v>
      </c>
      <c r="X37" s="64">
        <f>G37+K37+O37+S37+W37</f>
        <v>2454</v>
      </c>
    </row>
    <row r="38" spans="1:24" ht="12.75">
      <c r="A38" s="16" t="s">
        <v>36</v>
      </c>
      <c r="B38" s="17" t="s">
        <v>19</v>
      </c>
      <c r="C38" s="17">
        <v>75</v>
      </c>
      <c r="D38" s="18">
        <v>23.06</v>
      </c>
      <c r="E38" s="34">
        <v>1.649</v>
      </c>
      <c r="F38" s="20">
        <f>+TRUNC((D38*E38),2)</f>
        <v>38.02</v>
      </c>
      <c r="G38" s="21">
        <f>IF(D38=0,0,TRUNC(13.0449*(F38-7)^1.05))</f>
        <v>480</v>
      </c>
      <c r="H38" s="18">
        <v>8.71</v>
      </c>
      <c r="I38" s="34">
        <v>1.3993</v>
      </c>
      <c r="J38" s="20">
        <f>+TRUNC((H38*I38),2)</f>
        <v>12.18</v>
      </c>
      <c r="K38" s="21">
        <f>IF(H38=0,0,TRUNC(51.39*(J38-1.5)^1.05))</f>
        <v>617</v>
      </c>
      <c r="L38" s="18">
        <v>26.1</v>
      </c>
      <c r="M38" s="19">
        <v>1.4332</v>
      </c>
      <c r="N38" s="20">
        <f>+TRUNC((L38*M38),2)</f>
        <v>37.4</v>
      </c>
      <c r="O38" s="21">
        <f>IF(L38=0,0,TRUNC(12.91*(N38-4)^1.1))</f>
        <v>612</v>
      </c>
      <c r="P38" s="18">
        <v>24.98</v>
      </c>
      <c r="Q38" s="19">
        <v>1.8932</v>
      </c>
      <c r="R38" s="20">
        <f>+TRUNC((P38*Q38),2)</f>
        <v>47.29</v>
      </c>
      <c r="S38" s="21">
        <f>IF(P38=0,0,TRUNC(10.14*(R38-7)^1.08))</f>
        <v>549</v>
      </c>
      <c r="T38" s="18">
        <v>8.64</v>
      </c>
      <c r="U38" s="22">
        <v>1.2286</v>
      </c>
      <c r="V38" s="23">
        <f>+TRUNC((T38*U38),2)</f>
        <v>10.61</v>
      </c>
      <c r="W38" s="21">
        <f>IF(T38=0,0,TRUNC(47.8338*(V38-1.5)^1.05))</f>
        <v>486</v>
      </c>
      <c r="X38" s="64">
        <f>G38+K38+O38+S38+W38</f>
        <v>2744</v>
      </c>
    </row>
    <row r="39" spans="1:24" ht="12.75">
      <c r="A39" s="25"/>
      <c r="B39" s="26"/>
      <c r="C39" s="26"/>
      <c r="D39" s="28"/>
      <c r="E39" s="29"/>
      <c r="F39" s="29"/>
      <c r="G39" s="30"/>
      <c r="H39" s="28"/>
      <c r="I39" s="29"/>
      <c r="J39" s="29"/>
      <c r="K39" s="30"/>
      <c r="L39" s="28"/>
      <c r="M39" s="29"/>
      <c r="N39" s="29"/>
      <c r="O39" s="30"/>
      <c r="P39" s="28"/>
      <c r="Q39" s="29"/>
      <c r="R39" s="29"/>
      <c r="S39" s="30"/>
      <c r="T39" s="31"/>
      <c r="U39" s="32"/>
      <c r="V39" s="32"/>
      <c r="W39" s="30"/>
      <c r="X39" s="47"/>
    </row>
    <row r="40" spans="1:24" ht="12.75">
      <c r="A40" s="16" t="s">
        <v>37</v>
      </c>
      <c r="B40" s="17" t="s">
        <v>19</v>
      </c>
      <c r="C40" s="17">
        <v>80</v>
      </c>
      <c r="D40" s="18">
        <v>30.6</v>
      </c>
      <c r="E40" s="34">
        <v>1.8654</v>
      </c>
      <c r="F40" s="20">
        <f>+TRUNC((D40*E40),2)</f>
        <v>57.08</v>
      </c>
      <c r="G40" s="21">
        <f>IF(D40=0,0,TRUNC(13.0449*(F40-7)^1.05))</f>
        <v>794</v>
      </c>
      <c r="H40" s="18">
        <v>10.61</v>
      </c>
      <c r="I40" s="34">
        <v>1.5053</v>
      </c>
      <c r="J40" s="20">
        <f>+TRUNC((H40*I40),2)</f>
        <v>15.97</v>
      </c>
      <c r="K40" s="21">
        <f>IF(H40=0,0,TRUNC(51.39*(J40-1.5)^1.05))</f>
        <v>849</v>
      </c>
      <c r="L40" s="18">
        <v>27.38</v>
      </c>
      <c r="M40" s="19">
        <v>1.6441</v>
      </c>
      <c r="N40" s="20">
        <f>+TRUNC((L40*M40),2)</f>
        <v>45.01</v>
      </c>
      <c r="O40" s="21">
        <f>IF(L40=0,0,TRUNC(12.91*(N40-4)^1.1))</f>
        <v>767</v>
      </c>
      <c r="P40" s="18">
        <v>27.59</v>
      </c>
      <c r="Q40" s="19">
        <v>2.0952</v>
      </c>
      <c r="R40" s="20">
        <f>+TRUNC((P40*Q40),2)</f>
        <v>57.8</v>
      </c>
      <c r="S40" s="21">
        <f>IF(P40=0,0,TRUNC(10.14*(R40-7)^1.08))</f>
        <v>705</v>
      </c>
      <c r="T40" s="18">
        <v>14.38</v>
      </c>
      <c r="U40" s="22">
        <v>1.3043</v>
      </c>
      <c r="V40" s="23">
        <f>+TRUNC((T40*U40),2)</f>
        <v>18.75</v>
      </c>
      <c r="W40" s="21">
        <f>IF(T40=0,0,TRUNC(47.8338*(V40-1.5)^1.05))</f>
        <v>951</v>
      </c>
      <c r="X40" s="64">
        <f>G40+K40+O40+S40+W40</f>
        <v>4066</v>
      </c>
    </row>
    <row r="41" spans="1:24" ht="12.75">
      <c r="A41" s="16" t="s">
        <v>38</v>
      </c>
      <c r="B41" s="17" t="s">
        <v>19</v>
      </c>
      <c r="C41" s="17">
        <v>80</v>
      </c>
      <c r="D41" s="18">
        <v>19.41</v>
      </c>
      <c r="E41" s="34">
        <v>1.8654</v>
      </c>
      <c r="F41" s="20">
        <f>+TRUNC((D41*E41),2)</f>
        <v>36.2</v>
      </c>
      <c r="G41" s="21">
        <f>IF(D41=0,0,TRUNC(13.0449*(F41-7)^1.05))</f>
        <v>450</v>
      </c>
      <c r="H41" s="18">
        <v>7.76</v>
      </c>
      <c r="I41" s="34">
        <v>1.5053</v>
      </c>
      <c r="J41" s="20">
        <f>+TRUNC((H41*I41),2)</f>
        <v>11.68</v>
      </c>
      <c r="K41" s="21">
        <f>IF(H41=0,0,TRUNC(51.39*(J41-1.5)^1.05))</f>
        <v>587</v>
      </c>
      <c r="L41" s="18">
        <v>14.82</v>
      </c>
      <c r="M41" s="19">
        <v>1.6441</v>
      </c>
      <c r="N41" s="20">
        <f>+TRUNC((L41*M41),2)</f>
        <v>24.36</v>
      </c>
      <c r="O41" s="21">
        <f>IF(L41=0,0,TRUNC(12.91*(N41-4)^1.1))</f>
        <v>355</v>
      </c>
      <c r="P41" s="18">
        <v>12.1</v>
      </c>
      <c r="Q41" s="19">
        <v>2.0952</v>
      </c>
      <c r="R41" s="20">
        <f>+TRUNC((P41*Q41),2)</f>
        <v>25.35</v>
      </c>
      <c r="S41" s="21">
        <f>IF(P41=0,0,TRUNC(10.14*(R41-7)^1.08))</f>
        <v>234</v>
      </c>
      <c r="T41" s="18">
        <v>6.45</v>
      </c>
      <c r="U41" s="22">
        <v>1.3043</v>
      </c>
      <c r="V41" s="23">
        <f>+TRUNC((T41*U41),2)</f>
        <v>8.41</v>
      </c>
      <c r="W41" s="21">
        <f>IF(T41=0,0,TRUNC(47.8338*(V41-1.5)^1.05))</f>
        <v>364</v>
      </c>
      <c r="X41" s="64">
        <f>G41+K41+O41+S41+W41</f>
        <v>1990</v>
      </c>
    </row>
    <row r="42" spans="1:24" ht="12.75">
      <c r="A42" s="25"/>
      <c r="B42" s="26"/>
      <c r="C42" s="26"/>
      <c r="D42" s="28"/>
      <c r="E42" s="29"/>
      <c r="F42" s="29"/>
      <c r="G42" s="30"/>
      <c r="H42" s="28"/>
      <c r="I42" s="29"/>
      <c r="J42" s="29"/>
      <c r="K42" s="30"/>
      <c r="L42" s="28"/>
      <c r="M42" s="29"/>
      <c r="N42" s="29"/>
      <c r="O42" s="30"/>
      <c r="P42" s="28"/>
      <c r="Q42" s="29"/>
      <c r="R42" s="29"/>
      <c r="S42" s="30"/>
      <c r="T42" s="31"/>
      <c r="U42" s="32"/>
      <c r="V42" s="32"/>
      <c r="W42" s="30"/>
      <c r="X42" s="47"/>
    </row>
    <row r="43" spans="1:24" ht="12.75">
      <c r="A43" s="16" t="s">
        <v>39</v>
      </c>
      <c r="B43" s="17" t="s">
        <v>19</v>
      </c>
      <c r="C43" s="17">
        <v>85</v>
      </c>
      <c r="D43" s="18">
        <v>9.77</v>
      </c>
      <c r="E43" s="34">
        <v>2.2212</v>
      </c>
      <c r="F43" s="20">
        <f>+TRUNC((D43*E43),2)</f>
        <v>21.7</v>
      </c>
      <c r="G43" s="21">
        <f>IF(D43=0,0,TRUNC(13.0449*(F43-7)^1.05))</f>
        <v>219</v>
      </c>
      <c r="H43" s="18">
        <v>6.23</v>
      </c>
      <c r="I43" s="34">
        <v>1.6866</v>
      </c>
      <c r="J43" s="20">
        <f>+TRUNC((H43*I43),2)</f>
        <v>10.5</v>
      </c>
      <c r="K43" s="21">
        <f>IF(H43=0,0,TRUNC(51.39*(J43-1.5)^1.05))</f>
        <v>516</v>
      </c>
      <c r="L43" s="18" t="s">
        <v>31</v>
      </c>
      <c r="M43" s="19">
        <v>1.9508</v>
      </c>
      <c r="N43" s="20" t="e">
        <f>+TRUNC((L43*M43),2)</f>
        <v>#VALUE!</v>
      </c>
      <c r="O43" s="56" t="s">
        <v>50</v>
      </c>
      <c r="P43" s="18">
        <v>15.53</v>
      </c>
      <c r="Q43" s="19">
        <v>2.4378</v>
      </c>
      <c r="R43" s="20">
        <f>+TRUNC((P43*Q43),2)</f>
        <v>37.85</v>
      </c>
      <c r="S43" s="21">
        <f>IF(P43=0,0,TRUNC(10.14*(R43-7)^1.08))</f>
        <v>411</v>
      </c>
      <c r="T43" s="57" t="s">
        <v>60</v>
      </c>
      <c r="U43" s="22">
        <v>1.4452</v>
      </c>
      <c r="V43" s="23" t="e">
        <f>+TRUNC((T43*U43),2)</f>
        <v>#VALUE!</v>
      </c>
      <c r="W43" s="56" t="s">
        <v>50</v>
      </c>
      <c r="X43" s="64" t="s">
        <v>59</v>
      </c>
    </row>
    <row r="44" spans="1:24" ht="12.75">
      <c r="A44" s="16" t="s">
        <v>40</v>
      </c>
      <c r="B44" s="17" t="s">
        <v>19</v>
      </c>
      <c r="C44" s="17">
        <v>85</v>
      </c>
      <c r="D44" s="18">
        <v>23.72</v>
      </c>
      <c r="E44" s="34">
        <v>2.2212</v>
      </c>
      <c r="F44" s="20">
        <f>+TRUNC((D44*E44),2)</f>
        <v>52.68</v>
      </c>
      <c r="G44" s="21">
        <f>IF(D44=0,0,TRUNC(13.0449*(F44-7)^1.05))</f>
        <v>721</v>
      </c>
      <c r="H44" s="18">
        <v>8.28</v>
      </c>
      <c r="I44" s="34">
        <v>1.6866</v>
      </c>
      <c r="J44" s="20">
        <f>+TRUNC((H44*I44),2)</f>
        <v>13.96</v>
      </c>
      <c r="K44" s="21">
        <f>IF(H44=0,0,TRUNC(51.39*(J44-1.5)^1.05))</f>
        <v>726</v>
      </c>
      <c r="L44" s="18">
        <v>21</v>
      </c>
      <c r="M44" s="19">
        <v>1.9508</v>
      </c>
      <c r="N44" s="20">
        <f>+TRUNC((L44*M44),2)</f>
        <v>40.96</v>
      </c>
      <c r="O44" s="21">
        <f>IF(L44=0,0,TRUNC(12.91*(N44-4)^1.1))</f>
        <v>684</v>
      </c>
      <c r="P44" s="18">
        <v>16.39</v>
      </c>
      <c r="Q44" s="19">
        <v>2.4378</v>
      </c>
      <c r="R44" s="20">
        <f>+TRUNC((P44*Q44),2)</f>
        <v>39.95</v>
      </c>
      <c r="S44" s="21">
        <f>IF(P44=0,0,TRUNC(10.14*(R44-7)^1.08))</f>
        <v>441</v>
      </c>
      <c r="T44" s="35">
        <v>9.11</v>
      </c>
      <c r="U44" s="22">
        <v>1.4452</v>
      </c>
      <c r="V44" s="23">
        <f>+TRUNC((T44*U44),2)</f>
        <v>13.16</v>
      </c>
      <c r="W44" s="21">
        <f>IF(T44=0,0,TRUNC(47.8338*(V44-1.5)^1.05))</f>
        <v>630</v>
      </c>
      <c r="X44" s="64">
        <f>G44+K44+O44+S44+W44</f>
        <v>3202</v>
      </c>
    </row>
    <row r="45" spans="1:3" ht="12.75">
      <c r="A45" s="1"/>
      <c r="B45" s="2"/>
      <c r="C45" s="2"/>
    </row>
    <row r="46" spans="2:3" ht="12.75">
      <c r="B46" s="7"/>
      <c r="C46" s="7"/>
    </row>
    <row r="47" spans="1:23" ht="15">
      <c r="A47" s="39" t="s">
        <v>41</v>
      </c>
      <c r="B47" s="40"/>
      <c r="C47" s="2"/>
      <c r="D47" s="3"/>
      <c r="E47" s="9"/>
      <c r="F47" s="4"/>
      <c r="G47" s="4"/>
      <c r="H47" s="5"/>
      <c r="I47" s="9"/>
      <c r="J47" s="4"/>
      <c r="K47" s="4"/>
      <c r="L47" s="5"/>
      <c r="M47" s="9"/>
      <c r="N47" s="4"/>
      <c r="O47" s="4"/>
      <c r="P47" s="5"/>
      <c r="Q47" s="9"/>
      <c r="R47" s="4"/>
      <c r="S47" s="4"/>
      <c r="T47" s="5"/>
      <c r="U47" s="6"/>
      <c r="W47" s="7"/>
    </row>
    <row r="48" spans="1:24" ht="12.75">
      <c r="A48" s="41"/>
      <c r="B48" s="42"/>
      <c r="C48" s="43"/>
      <c r="D48" s="44" t="s">
        <v>56</v>
      </c>
      <c r="E48" s="45" t="s">
        <v>11</v>
      </c>
      <c r="F48" s="46"/>
      <c r="G48" s="47" t="s">
        <v>12</v>
      </c>
      <c r="H48" s="45" t="s">
        <v>13</v>
      </c>
      <c r="I48" s="46"/>
      <c r="J48" s="46"/>
      <c r="K48" s="47" t="s">
        <v>12</v>
      </c>
      <c r="L48" s="45" t="s">
        <v>14</v>
      </c>
      <c r="M48" s="46"/>
      <c r="N48" s="46"/>
      <c r="O48" s="47" t="s">
        <v>12</v>
      </c>
      <c r="P48" s="45" t="s">
        <v>15</v>
      </c>
      <c r="Q48" s="46"/>
      <c r="R48" s="46"/>
      <c r="S48" s="47" t="s">
        <v>12</v>
      </c>
      <c r="T48" s="45" t="s">
        <v>16</v>
      </c>
      <c r="U48" s="46"/>
      <c r="V48" s="46"/>
      <c r="W48" s="46" t="s">
        <v>12</v>
      </c>
      <c r="X48" s="47" t="s">
        <v>17</v>
      </c>
    </row>
    <row r="49" spans="1:24" ht="12.75">
      <c r="A49" s="41"/>
      <c r="B49" s="42"/>
      <c r="C49" s="43"/>
      <c r="D49" s="44"/>
      <c r="E49" s="45"/>
      <c r="F49" s="46"/>
      <c r="G49" s="47"/>
      <c r="H49" s="45"/>
      <c r="I49" s="46"/>
      <c r="J49" s="46"/>
      <c r="K49" s="47"/>
      <c r="L49" s="45"/>
      <c r="M49" s="46"/>
      <c r="N49" s="46"/>
      <c r="O49" s="47"/>
      <c r="P49" s="45"/>
      <c r="Q49" s="46"/>
      <c r="R49" s="46"/>
      <c r="S49" s="47"/>
      <c r="T49" s="45"/>
      <c r="U49" s="46"/>
      <c r="V49" s="46"/>
      <c r="W49" s="46"/>
      <c r="X49" s="47"/>
    </row>
    <row r="50" spans="1:24" ht="12.75">
      <c r="A50" s="48" t="s">
        <v>42</v>
      </c>
      <c r="B50" s="17" t="s">
        <v>43</v>
      </c>
      <c r="C50" s="17">
        <v>40</v>
      </c>
      <c r="D50" s="18">
        <v>20.68</v>
      </c>
      <c r="E50" s="19">
        <v>1.1763</v>
      </c>
      <c r="F50" s="20">
        <f>+TRUNC((D50*E50),2)</f>
        <v>24.32</v>
      </c>
      <c r="G50" s="21">
        <f>IF(D50=0,0,TRUNC(17.5458*(F50-6)^1.05))</f>
        <v>371</v>
      </c>
      <c r="H50" s="18">
        <v>7.83</v>
      </c>
      <c r="I50" s="19">
        <v>1.11</v>
      </c>
      <c r="J50" s="20">
        <f>+TRUNC((H50*I50),2)</f>
        <v>8.69</v>
      </c>
      <c r="K50" s="21">
        <f>IF(H50=0,0,TRUNC(56.0211*(J50-1.5)^1.05))</f>
        <v>444</v>
      </c>
      <c r="L50" s="18">
        <v>16.9</v>
      </c>
      <c r="M50" s="19">
        <v>1.115</v>
      </c>
      <c r="N50" s="20">
        <f>+TRUNC((L50*M50),2)</f>
        <v>18.84</v>
      </c>
      <c r="O50" s="21">
        <f>IF(L50=0,0,TRUNC(12.3311*(N50-3)^1.1))</f>
        <v>257</v>
      </c>
      <c r="P50" s="18">
        <v>23.12</v>
      </c>
      <c r="Q50" s="19">
        <v>1.1475</v>
      </c>
      <c r="R50" s="20">
        <f>+TRUNC((P50*Q50),2)</f>
        <v>26.53</v>
      </c>
      <c r="S50" s="21">
        <f>IF(P50=0,0,TRUNC(15.9803*(R50-3.8)^1.04))</f>
        <v>411</v>
      </c>
      <c r="T50" s="18">
        <v>8.63</v>
      </c>
      <c r="U50" s="22">
        <v>1.1852</v>
      </c>
      <c r="V50" s="23">
        <f>+TRUNC((T50*U50),2)</f>
        <v>10.22</v>
      </c>
      <c r="W50" s="49">
        <f>IF(T50=0,0,TRUNC(52.1403*(V50-1.5)^1.05))</f>
        <v>506</v>
      </c>
      <c r="X50" s="64">
        <f>G50+K50+O50+S50+W50</f>
        <v>1989</v>
      </c>
    </row>
    <row r="51" spans="1:24" ht="12.75">
      <c r="A51" s="48" t="s">
        <v>44</v>
      </c>
      <c r="B51" s="17" t="s">
        <v>43</v>
      </c>
      <c r="C51" s="17">
        <v>40</v>
      </c>
      <c r="D51" s="18">
        <v>41.24</v>
      </c>
      <c r="E51" s="19">
        <v>1.1763</v>
      </c>
      <c r="F51" s="20">
        <f>+TRUNC((D51*E51),2)</f>
        <v>48.51</v>
      </c>
      <c r="G51" s="21">
        <f>IF(D51=0,0,TRUNC(17.5458*(F51-6)^1.05))</f>
        <v>899</v>
      </c>
      <c r="H51" s="18">
        <v>9.76</v>
      </c>
      <c r="I51" s="19">
        <v>1.11</v>
      </c>
      <c r="J51" s="20">
        <f>+TRUNC((H51*I51),2)</f>
        <v>10.83</v>
      </c>
      <c r="K51" s="21">
        <f>IF(H51=0,0,TRUNC(56.0211*(J51-1.5)^1.05))</f>
        <v>584</v>
      </c>
      <c r="L51" s="18">
        <v>31.46</v>
      </c>
      <c r="M51" s="19">
        <v>1.115</v>
      </c>
      <c r="N51" s="20">
        <f>+TRUNC((L51*M51),2)</f>
        <v>35.07</v>
      </c>
      <c r="O51" s="21">
        <f>IF(L51=0,0,TRUNC(12.3311*(N51-3)^1.1))</f>
        <v>559</v>
      </c>
      <c r="P51" s="18">
        <v>28.55</v>
      </c>
      <c r="Q51" s="19">
        <v>1.1475</v>
      </c>
      <c r="R51" s="20">
        <f>+TRUNC((P51*Q51),2)</f>
        <v>32.76</v>
      </c>
      <c r="S51" s="21">
        <f>IF(P51=0,0,TRUNC(15.9803*(R51-3.8)^1.04))</f>
        <v>529</v>
      </c>
      <c r="T51" s="18">
        <v>11.9</v>
      </c>
      <c r="U51" s="22">
        <v>1.1852</v>
      </c>
      <c r="V51" s="23">
        <f>+TRUNC((T51*U51),2)</f>
        <v>14.1</v>
      </c>
      <c r="W51" s="49">
        <f>IF(T51=0,0,TRUNC(52.1403*(V51-1.5)^1.05))</f>
        <v>745</v>
      </c>
      <c r="X51" s="64">
        <f>G51+K51+O51+S51+W51</f>
        <v>3316</v>
      </c>
    </row>
    <row r="52" spans="1:24" ht="12.75">
      <c r="A52" s="50"/>
      <c r="B52" s="26"/>
      <c r="C52" s="26"/>
      <c r="D52" s="28"/>
      <c r="E52" s="29"/>
      <c r="F52" s="29"/>
      <c r="G52" s="30"/>
      <c r="H52" s="28"/>
      <c r="I52" s="29"/>
      <c r="J52" s="29"/>
      <c r="K52" s="30"/>
      <c r="L52" s="28"/>
      <c r="M52" s="29"/>
      <c r="N52" s="29"/>
      <c r="O52" s="30"/>
      <c r="P52" s="28"/>
      <c r="Q52" s="29"/>
      <c r="R52" s="29"/>
      <c r="S52" s="30"/>
      <c r="T52" s="31"/>
      <c r="U52" s="32"/>
      <c r="V52" s="32"/>
      <c r="W52" s="51"/>
      <c r="X52" s="47"/>
    </row>
    <row r="53" spans="1:24" ht="12.75">
      <c r="A53" s="48" t="s">
        <v>45</v>
      </c>
      <c r="B53" s="17" t="s">
        <v>43</v>
      </c>
      <c r="C53" s="17">
        <v>45</v>
      </c>
      <c r="D53" s="18">
        <v>29.98</v>
      </c>
      <c r="E53" s="19">
        <v>1.2717</v>
      </c>
      <c r="F53" s="20">
        <f>+TRUNC((D53*E53),2)</f>
        <v>38.12</v>
      </c>
      <c r="G53" s="21">
        <f>IF(D53=0,0,TRUNC(17.5458*(F53-6)^1.05))</f>
        <v>670</v>
      </c>
      <c r="H53" s="18">
        <v>8.04</v>
      </c>
      <c r="I53" s="19">
        <v>1.1943</v>
      </c>
      <c r="J53" s="20">
        <f>+TRUNC((H53*I53),2)</f>
        <v>9.6</v>
      </c>
      <c r="K53" s="21">
        <f>IF(H53=0,0,TRUNC(56.0211*(J53-1.5)^1.05))</f>
        <v>503</v>
      </c>
      <c r="L53" s="18">
        <v>25.41</v>
      </c>
      <c r="M53" s="19">
        <v>1.2058</v>
      </c>
      <c r="N53" s="20">
        <f>+TRUNC((L53*M53),2)</f>
        <v>30.63</v>
      </c>
      <c r="O53" s="21">
        <f>IF(L53=0,0,TRUNC(12.3311*(N53-3)^1.1))</f>
        <v>474</v>
      </c>
      <c r="P53" s="18">
        <v>22.88</v>
      </c>
      <c r="Q53" s="19">
        <v>1.2479</v>
      </c>
      <c r="R53" s="20">
        <f>+TRUNC((P53*Q53),2)</f>
        <v>28.55</v>
      </c>
      <c r="S53" s="21">
        <f>IF(P53=0,0,TRUNC(15.9803*(R53-3.8)^1.04))</f>
        <v>449</v>
      </c>
      <c r="T53" s="18">
        <v>8.94</v>
      </c>
      <c r="U53" s="22">
        <v>1.2955</v>
      </c>
      <c r="V53" s="23">
        <f>+TRUNC((T53*U53),2)</f>
        <v>11.58</v>
      </c>
      <c r="W53" s="49">
        <f>IF(T53=0,0,TRUNC(52.1403*(V53-1.5)^1.05))</f>
        <v>589</v>
      </c>
      <c r="X53" s="64">
        <f>G53+K53+O53+S53+W53</f>
        <v>2685</v>
      </c>
    </row>
    <row r="54" spans="1:24" ht="12.75">
      <c r="A54" s="50"/>
      <c r="B54" s="26"/>
      <c r="C54" s="26"/>
      <c r="D54" s="28"/>
      <c r="E54" s="29"/>
      <c r="F54" s="29"/>
      <c r="G54" s="30"/>
      <c r="H54" s="28"/>
      <c r="I54" s="29"/>
      <c r="J54" s="29"/>
      <c r="K54" s="30"/>
      <c r="L54" s="28"/>
      <c r="M54" s="29"/>
      <c r="N54" s="29"/>
      <c r="O54" s="30"/>
      <c r="P54" s="28"/>
      <c r="Q54" s="29"/>
      <c r="R54" s="29"/>
      <c r="S54" s="30"/>
      <c r="T54" s="31"/>
      <c r="U54" s="32"/>
      <c r="V54" s="32"/>
      <c r="W54" s="51"/>
      <c r="X54" s="47"/>
    </row>
    <row r="55" spans="1:24" ht="12.75">
      <c r="A55" s="48" t="s">
        <v>46</v>
      </c>
      <c r="B55" s="17" t="s">
        <v>43</v>
      </c>
      <c r="C55" s="17">
        <v>50</v>
      </c>
      <c r="D55" s="18">
        <v>38.82</v>
      </c>
      <c r="E55" s="19">
        <v>1.2838</v>
      </c>
      <c r="F55" s="20">
        <f>+TRUNC((D55*E55),2)</f>
        <v>49.83</v>
      </c>
      <c r="G55" s="21">
        <f>IF(D55=0,0,TRUNC(17.5458*(F55-6)^1.05))</f>
        <v>929</v>
      </c>
      <c r="H55" s="18">
        <v>8.56</v>
      </c>
      <c r="I55" s="19">
        <v>1.2607</v>
      </c>
      <c r="J55" s="20">
        <f>+TRUNC((H55*I55),2)</f>
        <v>10.79</v>
      </c>
      <c r="K55" s="21">
        <f>IF(H55=0,0,TRUNC(56.0211*(J55-1.5)^1.05))</f>
        <v>581</v>
      </c>
      <c r="L55" s="18">
        <v>26.58</v>
      </c>
      <c r="M55" s="19">
        <v>1.3128</v>
      </c>
      <c r="N55" s="20">
        <f>+TRUNC((L55*M55),2)</f>
        <v>34.89</v>
      </c>
      <c r="O55" s="21">
        <f>IF(L55=0,0,TRUNC(12.3311*(N55-3)^1.1))</f>
        <v>555</v>
      </c>
      <c r="P55" s="18">
        <v>15.01</v>
      </c>
      <c r="Q55" s="19">
        <v>1.3147</v>
      </c>
      <c r="R55" s="20">
        <f>+TRUNC((P55*Q55),2)</f>
        <v>19.73</v>
      </c>
      <c r="S55" s="21">
        <f>IF(P55=0,0,TRUNC(15.9803*(R55-3.8)^1.04))</f>
        <v>284</v>
      </c>
      <c r="T55" s="18">
        <v>10.04</v>
      </c>
      <c r="U55" s="22">
        <v>1.1822</v>
      </c>
      <c r="V55" s="23">
        <f>+TRUNC((T55*U55),2)</f>
        <v>11.86</v>
      </c>
      <c r="W55" s="49">
        <f>IF(T55=0,0,TRUNC(52.1403*(V55-1.5)^1.05))</f>
        <v>607</v>
      </c>
      <c r="X55" s="64">
        <f>G55+K55+O55+S55+W55</f>
        <v>2956</v>
      </c>
    </row>
    <row r="56" spans="1:24" ht="12.75">
      <c r="A56" s="50"/>
      <c r="B56" s="26"/>
      <c r="C56" s="26"/>
      <c r="D56" s="28"/>
      <c r="E56" s="29"/>
      <c r="F56" s="29"/>
      <c r="G56" s="30"/>
      <c r="H56" s="28"/>
      <c r="I56" s="29"/>
      <c r="J56" s="29"/>
      <c r="K56" s="30"/>
      <c r="L56" s="28"/>
      <c r="M56" s="29"/>
      <c r="N56" s="29"/>
      <c r="O56" s="30"/>
      <c r="P56" s="28"/>
      <c r="Q56" s="29"/>
      <c r="R56" s="29"/>
      <c r="S56" s="30"/>
      <c r="T56" s="31"/>
      <c r="U56" s="32"/>
      <c r="V56" s="32"/>
      <c r="W56" s="51"/>
      <c r="X56" s="47"/>
    </row>
    <row r="57" spans="1:24" ht="12.75">
      <c r="A57" s="52" t="s">
        <v>47</v>
      </c>
      <c r="B57" s="19" t="s">
        <v>48</v>
      </c>
      <c r="C57" s="19">
        <v>80</v>
      </c>
      <c r="D57" s="53">
        <v>24.17</v>
      </c>
      <c r="E57" s="34">
        <v>2.163</v>
      </c>
      <c r="F57" s="20">
        <f>+TRUNC((D57*E57),2)</f>
        <v>52.27</v>
      </c>
      <c r="G57" s="21">
        <f>IF(D57=0,0,TRUNC(17.5458*(F57-6)^1.05))</f>
        <v>983</v>
      </c>
      <c r="H57" s="53">
        <v>6.41</v>
      </c>
      <c r="I57" s="19">
        <v>2.0742</v>
      </c>
      <c r="J57" s="20">
        <f>+TRUNC((H57*I57),2)</f>
        <v>13.29</v>
      </c>
      <c r="K57" s="21">
        <f>IF(H57=0,0,TRUNC(56.0211*(J57-1.5)^1.05))</f>
        <v>747</v>
      </c>
      <c r="L57" s="53">
        <v>16.47</v>
      </c>
      <c r="M57" s="19">
        <v>2.522</v>
      </c>
      <c r="N57" s="20">
        <f>+TRUNC((L57*M57),2)</f>
        <v>41.53</v>
      </c>
      <c r="O57" s="21">
        <f>IF(L57=0,0,TRUNC(12.3311*(N57-3)^1.1))</f>
        <v>684</v>
      </c>
      <c r="P57" s="53">
        <v>12.53</v>
      </c>
      <c r="Q57" s="19">
        <v>2.7129</v>
      </c>
      <c r="R57" s="20">
        <f>+TRUNC((P57*Q57),2)</f>
        <v>33.99</v>
      </c>
      <c r="S57" s="21">
        <f>IF(P57=0,0,TRUNC(15.9803*(R57-3.8)^1.04))</f>
        <v>552</v>
      </c>
      <c r="T57" s="53">
        <v>10.06</v>
      </c>
      <c r="U57" s="22">
        <v>1.5424</v>
      </c>
      <c r="V57" s="23">
        <f>+TRUNC((T57*U57),2)</f>
        <v>15.51</v>
      </c>
      <c r="W57" s="49">
        <f>IF(T57=0,0,TRUNC(52.1403*(V57-1.5)^1.05))</f>
        <v>833</v>
      </c>
      <c r="X57" s="64">
        <f>G57+K57+O57+S57+W57</f>
        <v>3799</v>
      </c>
    </row>
    <row r="58" spans="1:24" ht="12.75">
      <c r="A58" s="50"/>
      <c r="B58" s="26"/>
      <c r="C58" s="26"/>
      <c r="D58" s="54"/>
      <c r="E58" s="29"/>
      <c r="F58" s="29"/>
      <c r="G58" s="30"/>
      <c r="H58" s="28"/>
      <c r="I58" s="29"/>
      <c r="J58" s="29"/>
      <c r="K58" s="30"/>
      <c r="L58" s="28"/>
      <c r="M58" s="29"/>
      <c r="N58" s="29"/>
      <c r="O58" s="30"/>
      <c r="P58" s="28"/>
      <c r="Q58" s="29"/>
      <c r="R58" s="29"/>
      <c r="S58" s="30"/>
      <c r="T58" s="31"/>
      <c r="U58" s="32"/>
      <c r="V58" s="32"/>
      <c r="W58" s="51"/>
      <c r="X58" s="47"/>
    </row>
    <row r="60" spans="1:12" ht="15" customHeight="1">
      <c r="A60" s="58" t="s">
        <v>54</v>
      </c>
      <c r="C60" s="60" t="s">
        <v>52</v>
      </c>
      <c r="D60" s="60"/>
      <c r="E60" s="60"/>
      <c r="F60" s="60"/>
      <c r="G60" s="60"/>
      <c r="H60" s="60"/>
      <c r="I60" s="60"/>
      <c r="J60" s="60"/>
      <c r="K60" s="60"/>
      <c r="L60" s="60"/>
    </row>
    <row r="61" spans="3:12" ht="12.75">
      <c r="C61" s="61"/>
      <c r="D61" s="62"/>
      <c r="E61" s="61"/>
      <c r="F61" s="61"/>
      <c r="G61" s="61"/>
      <c r="H61" s="62"/>
      <c r="I61" s="61"/>
      <c r="J61" s="61"/>
      <c r="K61" s="61"/>
      <c r="L61" s="62"/>
    </row>
    <row r="62" spans="1:12" ht="12.75">
      <c r="A62" s="38" t="s">
        <v>51</v>
      </c>
      <c r="C62" s="60" t="s">
        <v>53</v>
      </c>
      <c r="D62" s="60"/>
      <c r="E62" s="60"/>
      <c r="F62" s="60"/>
      <c r="G62" s="60"/>
      <c r="H62" s="60"/>
      <c r="I62" s="60"/>
      <c r="J62" s="60"/>
      <c r="K62" s="60"/>
      <c r="L62" s="60"/>
    </row>
    <row r="63" spans="3:12" ht="12.75">
      <c r="C63" s="60" t="s">
        <v>58</v>
      </c>
      <c r="D63" s="60"/>
      <c r="E63" s="60"/>
      <c r="F63" s="60"/>
      <c r="G63" s="60"/>
      <c r="H63" s="60"/>
      <c r="I63" s="60"/>
      <c r="J63" s="60"/>
      <c r="K63" s="60"/>
      <c r="L63" s="62"/>
    </row>
    <row r="64" spans="1:12" ht="12.75">
      <c r="A64" s="38" t="s">
        <v>49</v>
      </c>
      <c r="C64" s="60" t="s">
        <v>55</v>
      </c>
      <c r="D64" s="60"/>
      <c r="E64" s="60"/>
      <c r="F64" s="60"/>
      <c r="G64" s="60"/>
      <c r="H64" s="60"/>
      <c r="I64" s="60"/>
      <c r="J64" s="60"/>
      <c r="K64" s="60"/>
      <c r="L64" s="62"/>
    </row>
  </sheetData>
  <sheetProtection selectLockedCells="1" selectUnlockedCells="1"/>
  <mergeCells count="5">
    <mergeCell ref="D1:P1"/>
    <mergeCell ref="C60:L60"/>
    <mergeCell ref="C62:L62"/>
    <mergeCell ref="C63:K63"/>
    <mergeCell ref="C64:K64"/>
  </mergeCells>
  <printOptions/>
  <pageMargins left="0.39375" right="0.39375" top="1.0527777777777778" bottom="1.0527777777777778" header="0.7875" footer="0.7875"/>
  <pageSetup horizontalDpi="300" verticalDpi="300" orientation="landscape" paperSize="9" scale="113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</dc:creator>
  <cp:keywords/>
  <dc:description/>
  <cp:lastModifiedBy>autho</cp:lastModifiedBy>
  <cp:lastPrinted>2022-05-30T11:16:39Z</cp:lastPrinted>
  <dcterms:created xsi:type="dcterms:W3CDTF">2022-05-30T10:51:47Z</dcterms:created>
  <dcterms:modified xsi:type="dcterms:W3CDTF">2022-06-06T08:06:23Z</dcterms:modified>
  <cp:category/>
  <cp:version/>
  <cp:contentType/>
  <cp:contentStatus/>
</cp:coreProperties>
</file>