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820" windowWidth="20730" windowHeight="10350" tabRatio="184" firstSheet="1" activeTab="1"/>
  </bookViews>
  <sheets>
    <sheet name="ALAD JA KAUGUS" sheetId="5" r:id="rId1"/>
    <sheet name="HMV2020 M" sheetId="2" r:id="rId2"/>
  </sheets>
  <calcPr calcId="145621"/>
</workbook>
</file>

<file path=xl/calcChain.xml><?xml version="1.0" encoding="utf-8"?>
<calcChain xmlns="http://schemas.openxmlformats.org/spreadsheetml/2006/main">
  <c r="F12" i="2" l="1"/>
  <c r="G12" i="2" s="1"/>
  <c r="J12" i="2"/>
  <c r="K12" i="2" s="1"/>
  <c r="N12" i="2"/>
  <c r="O12" i="2" s="1"/>
  <c r="R12" i="2"/>
  <c r="S12" i="2" s="1"/>
  <c r="V12" i="2"/>
  <c r="W12" i="2" s="1"/>
  <c r="V25" i="2"/>
  <c r="W25" i="2" s="1"/>
  <c r="R25" i="2"/>
  <c r="S25" i="2" s="1"/>
  <c r="N25" i="2"/>
  <c r="O25" i="2" s="1"/>
  <c r="J25" i="2"/>
  <c r="K25" i="2" s="1"/>
  <c r="F25" i="2"/>
  <c r="G25" i="2" s="1"/>
  <c r="V24" i="2"/>
  <c r="W24" i="2" s="1"/>
  <c r="R24" i="2"/>
  <c r="S24" i="2" s="1"/>
  <c r="N24" i="2"/>
  <c r="O24" i="2" s="1"/>
  <c r="J24" i="2"/>
  <c r="K24" i="2" s="1"/>
  <c r="F24" i="2"/>
  <c r="G24" i="2" s="1"/>
  <c r="V23" i="2"/>
  <c r="W23" i="2" s="1"/>
  <c r="R23" i="2"/>
  <c r="S23" i="2" s="1"/>
  <c r="N23" i="2"/>
  <c r="O23" i="2" s="1"/>
  <c r="J23" i="2"/>
  <c r="K23" i="2" s="1"/>
  <c r="F23" i="2"/>
  <c r="G23" i="2" s="1"/>
  <c r="V17" i="2"/>
  <c r="W17" i="2" s="1"/>
  <c r="R17" i="2"/>
  <c r="S17" i="2"/>
  <c r="N17" i="2"/>
  <c r="O17" i="2" s="1"/>
  <c r="J17" i="2"/>
  <c r="K17" i="2" s="1"/>
  <c r="F17" i="2"/>
  <c r="G17" i="2" s="1"/>
  <c r="F11" i="2"/>
  <c r="G11" i="2" s="1"/>
  <c r="J11" i="2"/>
  <c r="K11" i="2" s="1"/>
  <c r="N11" i="2"/>
  <c r="O11" i="2" s="1"/>
  <c r="R11" i="2"/>
  <c r="S11" i="2" s="1"/>
  <c r="V11" i="2"/>
  <c r="W11" i="2" s="1"/>
  <c r="F14" i="2"/>
  <c r="G14" i="2" s="1"/>
  <c r="J14" i="2"/>
  <c r="K14" i="2" s="1"/>
  <c r="N14" i="2"/>
  <c r="O14" i="2" s="1"/>
  <c r="R14" i="2"/>
  <c r="S14" i="2" s="1"/>
  <c r="V14" i="2"/>
  <c r="W14" i="2"/>
  <c r="F26" i="2"/>
  <c r="G26" i="2"/>
  <c r="J26" i="2"/>
  <c r="K26" i="2"/>
  <c r="N26" i="2"/>
  <c r="O26" i="2"/>
  <c r="R26" i="2"/>
  <c r="S26" i="2"/>
  <c r="V26" i="2"/>
  <c r="W26" i="2"/>
  <c r="F27" i="2"/>
  <c r="G27" i="2"/>
  <c r="J27" i="2"/>
  <c r="K27" i="2"/>
  <c r="N27" i="2"/>
  <c r="O27" i="2"/>
  <c r="R27" i="2"/>
  <c r="S27" i="2"/>
  <c r="V27" i="2"/>
  <c r="W27" i="2"/>
  <c r="F28" i="2"/>
  <c r="G28" i="2"/>
  <c r="J28" i="2"/>
  <c r="K28" i="2"/>
  <c r="N28" i="2"/>
  <c r="O28" i="2"/>
  <c r="R28" i="2"/>
  <c r="S28" i="2"/>
  <c r="V28" i="2"/>
  <c r="W28" i="2"/>
  <c r="F29" i="2"/>
  <c r="G29" i="2"/>
  <c r="J29" i="2"/>
  <c r="K29" i="2"/>
  <c r="N29" i="2"/>
  <c r="O29" i="2"/>
  <c r="R29" i="2"/>
  <c r="S29" i="2"/>
  <c r="V29" i="2"/>
  <c r="W29" i="2"/>
  <c r="F20" i="2"/>
  <c r="G20" i="2"/>
  <c r="J20" i="2"/>
  <c r="K20" i="2" s="1"/>
  <c r="N20" i="2"/>
  <c r="O20" i="2"/>
  <c r="R20" i="2"/>
  <c r="S20" i="2"/>
  <c r="V20" i="2"/>
  <c r="W20" i="2" s="1"/>
  <c r="F10" i="2"/>
  <c r="G10" i="2" s="1"/>
  <c r="J10" i="2"/>
  <c r="K10" i="2" s="1"/>
  <c r="N10" i="2"/>
  <c r="O10" i="2" s="1"/>
  <c r="R10" i="2"/>
  <c r="S10" i="2" s="1"/>
  <c r="V10" i="2"/>
  <c r="W10" i="2"/>
  <c r="F18" i="2"/>
  <c r="G18" i="2" s="1"/>
  <c r="J18" i="2"/>
  <c r="K18" i="2" s="1"/>
  <c r="N18" i="2"/>
  <c r="O18" i="2" s="1"/>
  <c r="R18" i="2"/>
  <c r="S18" i="2" s="1"/>
  <c r="V18" i="2"/>
  <c r="W18" i="2" s="1"/>
  <c r="F34" i="2"/>
  <c r="G34" i="2"/>
  <c r="J34" i="2"/>
  <c r="K34" i="2"/>
  <c r="N34" i="2"/>
  <c r="O34" i="2"/>
  <c r="R34" i="2"/>
  <c r="S34" i="2"/>
  <c r="V34" i="2"/>
  <c r="W34" i="2"/>
  <c r="F35" i="2"/>
  <c r="G35" i="2"/>
  <c r="J35" i="2"/>
  <c r="K35" i="2"/>
  <c r="N35" i="2"/>
  <c r="O35" i="2"/>
  <c r="R35" i="2"/>
  <c r="S35" i="2"/>
  <c r="V35" i="2"/>
  <c r="W35" i="2"/>
  <c r="F15" i="2"/>
  <c r="G15" i="2" s="1"/>
  <c r="J15" i="2"/>
  <c r="K15" i="2" s="1"/>
  <c r="N15" i="2"/>
  <c r="O15" i="2" s="1"/>
  <c r="R15" i="2"/>
  <c r="S15" i="2" s="1"/>
  <c r="V15" i="2"/>
  <c r="W15" i="2" s="1"/>
  <c r="F19" i="2"/>
  <c r="G19" i="2" s="1"/>
  <c r="J19" i="2"/>
  <c r="K19" i="2"/>
  <c r="N19" i="2"/>
  <c r="O19" i="2" s="1"/>
  <c r="R19" i="2"/>
  <c r="S19" i="2" s="1"/>
  <c r="V19" i="2"/>
  <c r="W19" i="2" s="1"/>
  <c r="F16" i="2"/>
  <c r="G16" i="2" s="1"/>
  <c r="J16" i="2"/>
  <c r="K16" i="2" s="1"/>
  <c r="N16" i="2"/>
  <c r="O16" i="2" s="1"/>
  <c r="R16" i="2"/>
  <c r="S16" i="2" s="1"/>
  <c r="V16" i="2"/>
  <c r="W16" i="2" s="1"/>
  <c r="F41" i="2"/>
  <c r="G41" i="2"/>
  <c r="J41" i="2"/>
  <c r="K41" i="2"/>
  <c r="N41" i="2"/>
  <c r="O41" i="2"/>
  <c r="R41" i="2"/>
  <c r="S41" i="2"/>
  <c r="V41" i="2"/>
  <c r="W41" i="2"/>
  <c r="F13" i="2"/>
  <c r="G13" i="2" s="1"/>
  <c r="J13" i="2"/>
  <c r="K13" i="2" s="1"/>
  <c r="N13" i="2"/>
  <c r="O13" i="2" s="1"/>
  <c r="R13" i="2"/>
  <c r="S13" i="2" s="1"/>
  <c r="V13" i="2"/>
  <c r="W13" i="2" s="1"/>
  <c r="F44" i="2"/>
  <c r="G44" i="2"/>
  <c r="J44" i="2"/>
  <c r="K44" i="2"/>
  <c r="N44" i="2"/>
  <c r="O44" i="2"/>
  <c r="R44" i="2"/>
  <c r="S44" i="2"/>
  <c r="V44" i="2"/>
  <c r="W44" i="2"/>
  <c r="F45" i="2"/>
  <c r="G45" i="2"/>
  <c r="J45" i="2"/>
  <c r="K45" i="2"/>
  <c r="N45" i="2"/>
  <c r="O45" i="2"/>
  <c r="R45" i="2"/>
  <c r="S45" i="2"/>
  <c r="V45" i="2"/>
  <c r="W45" i="2"/>
  <c r="F46" i="2"/>
  <c r="G46" i="2"/>
  <c r="J46" i="2"/>
  <c r="K46" i="2"/>
  <c r="N46" i="2"/>
  <c r="O46" i="2"/>
  <c r="R46" i="2"/>
  <c r="S46" i="2"/>
  <c r="V46" i="2"/>
  <c r="W46" i="2"/>
  <c r="F48" i="2"/>
  <c r="G48" i="2"/>
  <c r="J48" i="2"/>
  <c r="K48" i="2"/>
  <c r="N48" i="2"/>
  <c r="O48" i="2"/>
  <c r="R48" i="2"/>
  <c r="S48" i="2"/>
  <c r="V48" i="2"/>
  <c r="W48" i="2"/>
  <c r="F49" i="2"/>
  <c r="G49" i="2"/>
  <c r="J49" i="2"/>
  <c r="K49" i="2"/>
  <c r="N49" i="2"/>
  <c r="O49" i="2"/>
  <c r="R49" i="2"/>
  <c r="S49" i="2"/>
  <c r="V49" i="2"/>
  <c r="W49" i="2"/>
  <c r="F50" i="2"/>
  <c r="G50" i="2"/>
  <c r="J50" i="2"/>
  <c r="K50" i="2"/>
  <c r="N50" i="2"/>
  <c r="O50" i="2"/>
  <c r="R50" i="2"/>
  <c r="S50" i="2"/>
  <c r="V50" i="2"/>
  <c r="W50" i="2"/>
  <c r="F9" i="2"/>
  <c r="G9" i="2" s="1"/>
  <c r="J9" i="2"/>
  <c r="K9" i="2" s="1"/>
  <c r="N9" i="2"/>
  <c r="O9" i="2"/>
  <c r="R9" i="2"/>
  <c r="S9" i="2" s="1"/>
  <c r="V9" i="2"/>
  <c r="W9" i="2" s="1"/>
  <c r="F52" i="2"/>
  <c r="G52" i="2"/>
  <c r="J52" i="2"/>
  <c r="K52" i="2"/>
  <c r="N52" i="2"/>
  <c r="O52" i="2"/>
  <c r="R52" i="2"/>
  <c r="S52" i="2"/>
  <c r="V52" i="2"/>
  <c r="W52" i="2"/>
  <c r="F53" i="2"/>
  <c r="G53" i="2"/>
  <c r="J53" i="2"/>
  <c r="K53" i="2"/>
  <c r="N53" i="2"/>
  <c r="O53" i="2"/>
  <c r="R53" i="2"/>
  <c r="S53" i="2"/>
  <c r="V53" i="2"/>
  <c r="W53" i="2"/>
  <c r="X52" i="2" l="1"/>
  <c r="X46" i="2"/>
  <c r="X29" i="2"/>
  <c r="X41" i="2"/>
  <c r="X28" i="2"/>
  <c r="X27" i="2"/>
  <c r="X26" i="2"/>
  <c r="X9" i="2"/>
  <c r="X34" i="2"/>
  <c r="X35" i="2"/>
  <c r="X53" i="2"/>
  <c r="X50" i="2"/>
  <c r="X49" i="2"/>
  <c r="X48" i="2"/>
  <c r="X45" i="2"/>
  <c r="X44" i="2"/>
  <c r="X17" i="2"/>
  <c r="X14" i="2"/>
  <c r="X15" i="2"/>
  <c r="X18" i="2"/>
  <c r="X12" i="2"/>
  <c r="X16" i="2"/>
  <c r="X19" i="2"/>
  <c r="X11" i="2"/>
  <c r="X10" i="2"/>
  <c r="X13" i="2"/>
  <c r="X23" i="2"/>
  <c r="X24" i="2"/>
  <c r="X25" i="2"/>
</calcChain>
</file>

<file path=xl/sharedStrings.xml><?xml version="1.0" encoding="utf-8"?>
<sst xmlns="http://schemas.openxmlformats.org/spreadsheetml/2006/main" count="139" uniqueCount="75">
  <si>
    <t>vasar</t>
  </si>
  <si>
    <t>punktid</t>
  </si>
  <si>
    <t>kuul</t>
  </si>
  <si>
    <t>ketas</t>
  </si>
  <si>
    <t>oda</t>
  </si>
  <si>
    <t>raskus</t>
  </si>
  <si>
    <t>Kokku</t>
  </si>
  <si>
    <t>M</t>
  </si>
  <si>
    <t>NIMI</t>
  </si>
  <si>
    <t>Veiko Vill</t>
  </si>
  <si>
    <t>Artur Saar</t>
  </si>
  <si>
    <t>Anton Laus</t>
  </si>
  <si>
    <t>Lembit Kähri</t>
  </si>
  <si>
    <t>Rein Kotkas</t>
  </si>
  <si>
    <t>Peet Kall</t>
  </si>
  <si>
    <t>Peeter Eylandt</t>
  </si>
  <si>
    <t>Jaak Turro</t>
  </si>
  <si>
    <t>Ivar Raig</t>
  </si>
  <si>
    <t>Mati Märtson</t>
  </si>
  <si>
    <t>Väino Tara</t>
  </si>
  <si>
    <t xml:space="preserve">NAISED   </t>
  </si>
  <si>
    <t>Lea Vahter</t>
  </si>
  <si>
    <t>Aave Hommik</t>
  </si>
  <si>
    <t>Piret Aidak</t>
  </si>
  <si>
    <t>M85</t>
  </si>
  <si>
    <t>M75</t>
  </si>
  <si>
    <t>M70</t>
  </si>
  <si>
    <t>M65</t>
  </si>
  <si>
    <t>M60</t>
  </si>
  <si>
    <t>M55</t>
  </si>
  <si>
    <t>M50</t>
  </si>
  <si>
    <t>N55</t>
  </si>
  <si>
    <t>N45</t>
  </si>
  <si>
    <t>N35</t>
  </si>
  <si>
    <t>Kuupäev 31.05.2020</t>
  </si>
  <si>
    <t>MEHED</t>
  </si>
  <si>
    <t xml:space="preserve">algus </t>
  </si>
  <si>
    <t>Raivo Kornet</t>
  </si>
  <si>
    <t>12.00</t>
  </si>
  <si>
    <t>ilm   +20.00 päike</t>
  </si>
  <si>
    <t>sünniaeg</t>
  </si>
  <si>
    <t>Verner Friberg</t>
  </si>
  <si>
    <t>TTÜ staadion</t>
  </si>
  <si>
    <t>Rahvuskategooriaga peakohtunik</t>
  </si>
  <si>
    <t xml:space="preserve">Tallinna  seeriavõistlus heidetes I etapp </t>
  </si>
  <si>
    <t>Korraldaja TSVK</t>
  </si>
  <si>
    <t>DNF</t>
  </si>
  <si>
    <t>HEIDETE MITMEVÕISTLUS</t>
  </si>
  <si>
    <t>v.kl</t>
  </si>
  <si>
    <t>Ülo Derjagin</t>
  </si>
  <si>
    <t>Sangaste</t>
  </si>
  <si>
    <t>Aarand Roos</t>
  </si>
  <si>
    <t>Erni Nõmm</t>
  </si>
  <si>
    <t>Lembit Talpsepp</t>
  </si>
  <si>
    <t>Valery Chigasov</t>
  </si>
  <si>
    <t>Lilian Sepp</t>
  </si>
  <si>
    <t>Vaike Sarnet</t>
  </si>
  <si>
    <t>Anu Teesalu</t>
  </si>
  <si>
    <t>Tiia Krutob</t>
  </si>
  <si>
    <t>Mari Piir</t>
  </si>
  <si>
    <t>Piret Kumm</t>
  </si>
  <si>
    <t>Rapla</t>
  </si>
  <si>
    <t>Tallinn</t>
  </si>
  <si>
    <t>Harjumaa</t>
  </si>
  <si>
    <t>VASAR</t>
  </si>
  <si>
    <t>KUUL</t>
  </si>
  <si>
    <t>KETAS</t>
  </si>
  <si>
    <t xml:space="preserve">ODA </t>
  </si>
  <si>
    <t>RASKUS</t>
  </si>
  <si>
    <t>HOOTA  KAUGUS</t>
  </si>
  <si>
    <t>KLASS</t>
  </si>
  <si>
    <t>TULEMUS</t>
  </si>
  <si>
    <t>N50</t>
  </si>
  <si>
    <t>M80</t>
  </si>
  <si>
    <t>ÜKSIKALAD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</si>
</sst>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3" formatCode="_-* #,##0.00\ _m_k_-;\-* #,##0.00\ _m_k_-;_-* \-??\ _m_k_-;_-@_-"/>
    <numFmt numFmtId="174" formatCode="_-* #,##0\ _m_k_-;\-* #,##0\ _m_k_-;_-* &quot;- &quot;_m_k_-;_-@_-"/>
  </numFmts>
  <fonts count="16" x14ac:knownFonts="1">
    <font>
      <sz val="10"/>
      <name val="Arial"/>
      <family val="2"/>
      <charset val="186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"/>
    </font>
    <font>
      <sz val="10"/>
      <name val="Arial"/>
      <family val="2"/>
      <charset val="186"/>
    </font>
    <font>
      <sz val="16"/>
      <name val="Times New Roman"/>
      <family val="1"/>
      <charset val="186"/>
    </font>
    <font>
      <b/>
      <sz val="16"/>
      <name val="Arial"/>
      <family val="2"/>
      <charset val="186"/>
    </font>
    <font>
      <sz val="16"/>
      <name val="Arial"/>
      <family val="2"/>
      <charset val="186"/>
    </font>
    <font>
      <b/>
      <sz val="10"/>
      <name val="Arial"/>
      <family val="2"/>
      <charset val="186"/>
    </font>
    <font>
      <b/>
      <sz val="14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73" fontId="8" fillId="0" borderId="0" applyFill="0" applyBorder="0" applyAlignment="0" applyProtection="0"/>
    <xf numFmtId="174" fontId="8" fillId="0" borderId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173" fontId="1" fillId="0" borderId="0" xfId="1" applyFont="1" applyFill="1" applyBorder="1" applyAlignment="1" applyProtection="1">
      <alignment horizontal="center"/>
    </xf>
    <xf numFmtId="174" fontId="2" fillId="0" borderId="0" xfId="2" applyFont="1" applyFill="1" applyBorder="1" applyAlignment="1" applyProtection="1">
      <alignment horizontal="right"/>
    </xf>
    <xf numFmtId="173" fontId="1" fillId="0" borderId="0" xfId="1" applyFont="1" applyFill="1" applyBorder="1" applyAlignment="1" applyProtection="1"/>
    <xf numFmtId="0" fontId="1" fillId="0" borderId="0" xfId="0" applyNumberFormat="1" applyFont="1"/>
    <xf numFmtId="0" fontId="4" fillId="2" borderId="0" xfId="0" applyFont="1" applyFill="1" applyAlignment="1">
      <alignment horizontal="center" wrapText="1"/>
    </xf>
    <xf numFmtId="2" fontId="2" fillId="2" borderId="0" xfId="2" applyNumberFormat="1" applyFont="1" applyFill="1" applyBorder="1" applyAlignment="1" applyProtection="1">
      <alignment horizontal="center"/>
    </xf>
    <xf numFmtId="174" fontId="2" fillId="2" borderId="0" xfId="2" applyFont="1" applyFill="1" applyBorder="1" applyAlignment="1" applyProtection="1">
      <alignment horizontal="center"/>
    </xf>
    <xf numFmtId="174" fontId="2" fillId="2" borderId="0" xfId="2" applyFont="1" applyFill="1" applyBorder="1" applyAlignment="1" applyProtection="1">
      <alignment horizontal="right"/>
    </xf>
    <xf numFmtId="2" fontId="1" fillId="2" borderId="0" xfId="2" applyNumberFormat="1" applyFont="1" applyFill="1" applyBorder="1" applyAlignment="1" applyProtection="1">
      <alignment horizontal="center"/>
    </xf>
    <xf numFmtId="174" fontId="1" fillId="2" borderId="0" xfId="2" applyFont="1" applyFill="1" applyBorder="1" applyAlignment="1" applyProtection="1"/>
    <xf numFmtId="0" fontId="1" fillId="3" borderId="0" xfId="0" applyFont="1" applyFill="1" applyAlignment="1">
      <alignment horizontal="center"/>
    </xf>
    <xf numFmtId="0" fontId="0" fillId="0" borderId="0" xfId="0" applyFont="1"/>
    <xf numFmtId="2" fontId="7" fillId="0" borderId="0" xfId="0" applyNumberFormat="1" applyFont="1" applyAlignment="1">
      <alignment horizontal="center"/>
    </xf>
    <xf numFmtId="0" fontId="3" fillId="0" borderId="0" xfId="0" applyFont="1" applyFill="1" applyAlignment="1">
      <alignment shrinkToFit="1"/>
    </xf>
    <xf numFmtId="0" fontId="3" fillId="2" borderId="0" xfId="0" applyFont="1" applyFill="1" applyAlignment="1">
      <alignment shrinkToFit="1"/>
    </xf>
    <xf numFmtId="0" fontId="0" fillId="0" borderId="0" xfId="0" applyFont="1" applyFill="1" applyAlignment="1">
      <alignment shrinkToFit="1"/>
    </xf>
    <xf numFmtId="0" fontId="5" fillId="2" borderId="1" xfId="0" applyFont="1" applyFill="1" applyBorder="1" applyAlignment="1">
      <alignment horizontal="center" shrinkToFit="1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shrinkToFit="1"/>
    </xf>
    <xf numFmtId="2" fontId="1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73" fontId="1" fillId="0" borderId="1" xfId="1" applyFont="1" applyFill="1" applyBorder="1" applyAlignment="1" applyProtection="1">
      <alignment horizontal="center"/>
    </xf>
    <xf numFmtId="174" fontId="2" fillId="0" borderId="1" xfId="2" applyFont="1" applyFill="1" applyBorder="1" applyAlignment="1" applyProtection="1">
      <alignment horizontal="right"/>
    </xf>
    <xf numFmtId="0" fontId="1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1" fillId="0" borderId="1" xfId="0" applyFont="1" applyBorder="1"/>
    <xf numFmtId="173" fontId="1" fillId="0" borderId="1" xfId="1" applyFont="1" applyFill="1" applyBorder="1" applyAlignment="1" applyProtection="1"/>
    <xf numFmtId="0" fontId="2" fillId="0" borderId="1" xfId="0" applyFont="1" applyBorder="1"/>
    <xf numFmtId="0" fontId="3" fillId="0" borderId="1" xfId="0" applyFont="1" applyBorder="1" applyAlignment="1">
      <alignment shrinkToFit="1"/>
    </xf>
    <xf numFmtId="173" fontId="1" fillId="0" borderId="1" xfId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/>
    </xf>
    <xf numFmtId="174" fontId="2" fillId="0" borderId="1" xfId="2" applyFont="1" applyFill="1" applyBorder="1" applyAlignment="1" applyProtection="1"/>
    <xf numFmtId="0" fontId="6" fillId="2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0" xfId="0" applyFont="1" applyFill="1" applyAlignment="1">
      <alignment shrinkToFit="1"/>
    </xf>
    <xf numFmtId="0" fontId="5" fillId="0" borderId="1" xfId="0" applyFont="1" applyFill="1" applyBorder="1" applyAlignment="1">
      <alignment horizontal="center" wrapText="1"/>
    </xf>
    <xf numFmtId="0" fontId="9" fillId="0" borderId="0" xfId="0" applyFont="1" applyFill="1" applyAlignment="1">
      <alignment shrinkToFi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2" fontId="11" fillId="0" borderId="0" xfId="0" applyNumberFormat="1" applyFont="1" applyAlignment="1">
      <alignment horizontal="center"/>
    </xf>
    <xf numFmtId="0" fontId="11" fillId="0" borderId="0" xfId="0" applyFont="1"/>
    <xf numFmtId="0" fontId="10" fillId="0" borderId="0" xfId="0" applyFont="1"/>
    <xf numFmtId="0" fontId="5" fillId="2" borderId="2" xfId="0" applyFont="1" applyFill="1" applyBorder="1" applyAlignment="1">
      <alignment horizontal="center" shrinkToFit="1"/>
    </xf>
    <xf numFmtId="0" fontId="5" fillId="0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shrinkToFit="1"/>
    </xf>
    <xf numFmtId="14" fontId="3" fillId="0" borderId="2" xfId="0" applyNumberFormat="1" applyFont="1" applyFill="1" applyBorder="1" applyAlignment="1">
      <alignment horizontal="center" shrinkToFit="1"/>
    </xf>
    <xf numFmtId="14" fontId="3" fillId="0" borderId="2" xfId="0" applyNumberFormat="1" applyFont="1" applyBorder="1" applyAlignment="1">
      <alignment horizontal="center" shrinkToFit="1"/>
    </xf>
    <xf numFmtId="14" fontId="3" fillId="0" borderId="2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shrinkToFit="1"/>
    </xf>
    <xf numFmtId="0" fontId="3" fillId="2" borderId="0" xfId="0" applyFont="1" applyFill="1" applyAlignment="1">
      <alignment horizontal="center" shrinkToFit="1"/>
    </xf>
    <xf numFmtId="0" fontId="0" fillId="0" borderId="0" xfId="0" applyFont="1" applyFill="1" applyAlignment="1">
      <alignment horizontal="center" shrinkToFit="1"/>
    </xf>
    <xf numFmtId="2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2" fontId="0" fillId="0" borderId="0" xfId="0" applyNumberFormat="1" applyFont="1" applyAlignment="1">
      <alignment horizontal="center"/>
    </xf>
    <xf numFmtId="0" fontId="12" fillId="0" borderId="0" xfId="0" applyFont="1"/>
    <xf numFmtId="0" fontId="1" fillId="0" borderId="0" xfId="0" applyFont="1" applyAlignment="1">
      <alignment shrinkToFit="1"/>
    </xf>
    <xf numFmtId="0" fontId="1" fillId="0" borderId="0" xfId="0" applyFont="1" applyAlignment="1">
      <alignment horizontal="center" shrinkToFit="1"/>
    </xf>
    <xf numFmtId="0" fontId="4" fillId="0" borderId="0" xfId="0" applyFont="1" applyFill="1" applyAlignment="1">
      <alignment shrinkToFit="1"/>
    </xf>
    <xf numFmtId="0" fontId="4" fillId="0" borderId="0" xfId="0" applyFont="1" applyFill="1" applyAlignment="1">
      <alignment horizontal="center" shrinkToFit="1"/>
    </xf>
    <xf numFmtId="2" fontId="10" fillId="0" borderId="0" xfId="0" applyNumberFormat="1" applyFont="1" applyAlignment="1">
      <alignment horizontal="center"/>
    </xf>
    <xf numFmtId="0" fontId="5" fillId="0" borderId="3" xfId="0" applyFont="1" applyFill="1" applyBorder="1" applyAlignment="1">
      <alignment horizontal="center" shrinkToFit="1"/>
    </xf>
    <xf numFmtId="0" fontId="9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3" xfId="0" applyFont="1" applyFill="1" applyBorder="1" applyAlignment="1">
      <alignment shrinkToFit="1"/>
    </xf>
    <xf numFmtId="0" fontId="4" fillId="0" borderId="0" xfId="0" applyFont="1" applyBorder="1" applyAlignment="1">
      <alignment horizontal="center" wrapText="1"/>
    </xf>
    <xf numFmtId="0" fontId="3" fillId="0" borderId="0" xfId="0" applyFont="1"/>
    <xf numFmtId="0" fontId="13" fillId="0" borderId="0" xfId="0" applyFont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 applyProtection="1">
      <alignment horizontal="center" wrapText="1"/>
      <protection locked="0"/>
    </xf>
    <xf numFmtId="2" fontId="14" fillId="2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shrinkToFi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14" fontId="14" fillId="0" borderId="1" xfId="0" applyNumberFormat="1" applyFont="1" applyBorder="1" applyAlignment="1">
      <alignment wrapText="1"/>
    </xf>
    <xf numFmtId="2" fontId="14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14" fontId="14" fillId="0" borderId="1" xfId="0" applyNumberFormat="1" applyFont="1" applyBorder="1"/>
    <xf numFmtId="2" fontId="14" fillId="0" borderId="1" xfId="1" applyNumberFormat="1" applyFont="1" applyFill="1" applyBorder="1" applyAlignment="1" applyProtection="1">
      <alignment horizontal="center"/>
    </xf>
    <xf numFmtId="2" fontId="15" fillId="0" borderId="0" xfId="0" applyNumberFormat="1" applyFont="1" applyAlignment="1">
      <alignment horizontal="center"/>
    </xf>
    <xf numFmtId="0" fontId="14" fillId="0" borderId="0" xfId="0" applyFont="1"/>
    <xf numFmtId="174" fontId="2" fillId="0" borderId="1" xfId="2" applyFont="1" applyFill="1" applyBorder="1" applyAlignment="1" applyProtection="1">
      <alignment horizontal="center"/>
    </xf>
    <xf numFmtId="174" fontId="2" fillId="0" borderId="0" xfId="2" applyFont="1" applyFill="1" applyBorder="1" applyAlignment="1" applyProtection="1">
      <alignment horizontal="center"/>
    </xf>
  </cellXfs>
  <cellStyles count="3">
    <cellStyle name="Koma" xfId="1" builtinId="3"/>
    <cellStyle name="Koma [0]" xfId="2" builtinId="6"/>
    <cellStyle name="Normaallaa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3" workbookViewId="0">
      <selection activeCell="J9" sqref="J9"/>
    </sheetView>
  </sheetViews>
  <sheetFormatPr defaultRowHeight="12.75" x14ac:dyDescent="0.2"/>
  <cols>
    <col min="1" max="1" width="21.5703125" style="85" customWidth="1"/>
    <col min="2" max="2" width="11" style="85" customWidth="1"/>
    <col min="3" max="3" width="14.7109375" style="85" customWidth="1"/>
    <col min="4" max="4" width="14.85546875" style="85" customWidth="1"/>
    <col min="5" max="9" width="11" style="85" customWidth="1"/>
  </cols>
  <sheetData>
    <row r="1" spans="1:9" ht="18.75" customHeight="1" x14ac:dyDescent="0.3">
      <c r="A1" s="103" t="s">
        <v>74</v>
      </c>
    </row>
    <row r="2" spans="1:9" ht="18.75" customHeight="1" x14ac:dyDescent="0.2"/>
    <row r="3" spans="1:9" ht="18.75" customHeight="1" x14ac:dyDescent="0.3">
      <c r="A3" s="89" t="s">
        <v>8</v>
      </c>
      <c r="B3" s="90" t="s">
        <v>48</v>
      </c>
      <c r="C3" s="89"/>
      <c r="D3" s="89" t="s">
        <v>40</v>
      </c>
      <c r="E3" s="91" t="s">
        <v>64</v>
      </c>
      <c r="F3" s="91" t="s">
        <v>65</v>
      </c>
      <c r="G3" s="91" t="s">
        <v>66</v>
      </c>
      <c r="H3" s="91" t="s">
        <v>67</v>
      </c>
      <c r="I3" s="91" t="s">
        <v>68</v>
      </c>
    </row>
    <row r="4" spans="1:9" ht="18.75" customHeight="1" x14ac:dyDescent="0.3">
      <c r="A4" s="92" t="s">
        <v>49</v>
      </c>
      <c r="B4" s="93">
        <v>80</v>
      </c>
      <c r="C4" s="94" t="s">
        <v>50</v>
      </c>
      <c r="D4" s="95">
        <v>13474</v>
      </c>
      <c r="E4" s="96"/>
      <c r="F4" s="96">
        <v>6.86</v>
      </c>
      <c r="G4" s="96">
        <v>13.65</v>
      </c>
      <c r="H4" s="96"/>
      <c r="I4" s="96"/>
    </row>
    <row r="5" spans="1:9" ht="18.75" customHeight="1" x14ac:dyDescent="0.3">
      <c r="A5" s="92" t="s">
        <v>51</v>
      </c>
      <c r="B5" s="93">
        <v>80</v>
      </c>
      <c r="C5" s="94" t="s">
        <v>62</v>
      </c>
      <c r="D5" s="95">
        <v>14759</v>
      </c>
      <c r="E5" s="96"/>
      <c r="F5" s="96">
        <v>5.04</v>
      </c>
      <c r="G5" s="96">
        <v>10.75</v>
      </c>
      <c r="H5" s="96"/>
      <c r="I5" s="96"/>
    </row>
    <row r="6" spans="1:9" ht="18.75" customHeight="1" x14ac:dyDescent="0.3">
      <c r="A6" s="92" t="s">
        <v>52</v>
      </c>
      <c r="B6" s="93">
        <v>75</v>
      </c>
      <c r="C6" s="94" t="s">
        <v>61</v>
      </c>
      <c r="D6" s="95">
        <v>15137</v>
      </c>
      <c r="E6" s="96"/>
      <c r="F6" s="96">
        <v>9.91</v>
      </c>
      <c r="G6" s="96">
        <v>31.07</v>
      </c>
      <c r="H6" s="96"/>
      <c r="I6" s="96"/>
    </row>
    <row r="7" spans="1:9" ht="18.75" customHeight="1" x14ac:dyDescent="0.3">
      <c r="A7" s="92" t="s">
        <v>53</v>
      </c>
      <c r="B7" s="93">
        <v>65</v>
      </c>
      <c r="C7" s="94" t="s">
        <v>62</v>
      </c>
      <c r="D7" s="95">
        <v>18509</v>
      </c>
      <c r="E7" s="96"/>
      <c r="F7" s="96">
        <v>10.78</v>
      </c>
      <c r="G7" s="96">
        <v>39.369999999999997</v>
      </c>
      <c r="H7" s="96">
        <v>32.32</v>
      </c>
      <c r="I7" s="96"/>
    </row>
    <row r="8" spans="1:9" ht="18.75" customHeight="1" x14ac:dyDescent="0.3">
      <c r="A8" s="92" t="s">
        <v>54</v>
      </c>
      <c r="B8" s="93">
        <v>65</v>
      </c>
      <c r="C8" s="94" t="s">
        <v>62</v>
      </c>
      <c r="D8" s="95">
        <v>18895</v>
      </c>
      <c r="E8" s="96"/>
      <c r="F8" s="96">
        <v>10.85</v>
      </c>
      <c r="G8" s="96">
        <v>36.659999999999997</v>
      </c>
      <c r="H8" s="96">
        <v>28.97</v>
      </c>
      <c r="I8" s="96"/>
    </row>
    <row r="9" spans="1:9" ht="18.75" customHeight="1" x14ac:dyDescent="0.3">
      <c r="A9" s="92"/>
      <c r="B9" s="93"/>
      <c r="C9" s="94"/>
      <c r="D9" s="95"/>
      <c r="E9" s="96"/>
      <c r="F9" s="96"/>
      <c r="G9" s="96"/>
      <c r="H9" s="96"/>
      <c r="I9" s="96"/>
    </row>
    <row r="10" spans="1:9" ht="18.75" customHeight="1" x14ac:dyDescent="0.3">
      <c r="A10" s="97" t="s">
        <v>56</v>
      </c>
      <c r="B10" s="98">
        <v>80</v>
      </c>
      <c r="C10" s="99" t="s">
        <v>62</v>
      </c>
      <c r="D10" s="100">
        <v>14059</v>
      </c>
      <c r="E10" s="101"/>
      <c r="F10" s="101">
        <v>7.18</v>
      </c>
      <c r="G10" s="101">
        <v>16.690000000000001</v>
      </c>
      <c r="H10" s="101"/>
      <c r="I10" s="101"/>
    </row>
    <row r="11" spans="1:9" ht="18.75" customHeight="1" x14ac:dyDescent="0.3">
      <c r="A11" s="97" t="s">
        <v>57</v>
      </c>
      <c r="B11" s="93">
        <v>75</v>
      </c>
      <c r="C11" s="94" t="s">
        <v>62</v>
      </c>
      <c r="D11" s="95">
        <v>14910</v>
      </c>
      <c r="E11" s="96">
        <v>19.93</v>
      </c>
      <c r="F11" s="96"/>
      <c r="G11" s="96">
        <v>14.63</v>
      </c>
      <c r="H11" s="96"/>
      <c r="I11" s="96"/>
    </row>
    <row r="12" spans="1:9" ht="18.75" customHeight="1" x14ac:dyDescent="0.3">
      <c r="A12" s="97" t="s">
        <v>58</v>
      </c>
      <c r="B12" s="93">
        <v>75</v>
      </c>
      <c r="C12" s="94" t="s">
        <v>62</v>
      </c>
      <c r="D12" s="95">
        <v>15303</v>
      </c>
      <c r="E12" s="96">
        <v>26.24</v>
      </c>
      <c r="F12" s="96">
        <v>6.93</v>
      </c>
      <c r="G12" s="96">
        <v>19.079999999999998</v>
      </c>
      <c r="H12" s="96"/>
      <c r="I12" s="96">
        <v>11.76</v>
      </c>
    </row>
    <row r="13" spans="1:9" ht="18.75" customHeight="1" x14ac:dyDescent="0.3">
      <c r="A13" s="97" t="s">
        <v>55</v>
      </c>
      <c r="B13" s="93">
        <v>50</v>
      </c>
      <c r="C13" s="94" t="s">
        <v>62</v>
      </c>
      <c r="D13" s="95">
        <v>24825</v>
      </c>
      <c r="E13" s="96">
        <v>43.44</v>
      </c>
      <c r="F13" s="96">
        <v>9.3000000000000007</v>
      </c>
      <c r="G13" s="96">
        <v>29.03</v>
      </c>
      <c r="H13" s="96"/>
      <c r="I13" s="96">
        <v>12.96</v>
      </c>
    </row>
    <row r="14" spans="1:9" ht="18.75" customHeight="1" x14ac:dyDescent="0.3">
      <c r="A14" s="97" t="s">
        <v>59</v>
      </c>
      <c r="B14" s="93">
        <v>50</v>
      </c>
      <c r="C14" s="94" t="s">
        <v>63</v>
      </c>
      <c r="D14" s="95">
        <v>25416</v>
      </c>
      <c r="E14" s="96"/>
      <c r="F14" s="96">
        <v>11.03</v>
      </c>
      <c r="G14" s="96">
        <v>21.04</v>
      </c>
      <c r="H14" s="96">
        <v>18.579999999999998</v>
      </c>
      <c r="I14" s="96"/>
    </row>
    <row r="15" spans="1:9" ht="18.75" x14ac:dyDescent="0.3">
      <c r="A15" s="97" t="s">
        <v>60</v>
      </c>
      <c r="B15" s="93">
        <v>50</v>
      </c>
      <c r="C15" s="94" t="s">
        <v>63</v>
      </c>
      <c r="D15" s="95">
        <v>25286</v>
      </c>
      <c r="E15" s="96"/>
      <c r="F15" s="96">
        <v>8.3699999999999992</v>
      </c>
      <c r="G15" s="96"/>
      <c r="H15" s="96">
        <v>20.66</v>
      </c>
      <c r="I15" s="96"/>
    </row>
    <row r="16" spans="1:9" ht="17.25" customHeight="1" x14ac:dyDescent="0.2"/>
    <row r="17" spans="1:3" ht="17.25" customHeight="1" x14ac:dyDescent="0.3">
      <c r="A17" s="86" t="s">
        <v>69</v>
      </c>
      <c r="B17" s="86"/>
      <c r="C17" s="86"/>
    </row>
    <row r="18" spans="1:3" ht="17.25" customHeight="1" x14ac:dyDescent="0.3">
      <c r="A18" s="86"/>
      <c r="B18" s="86"/>
      <c r="C18" s="86"/>
    </row>
    <row r="19" spans="1:3" ht="17.25" customHeight="1" x14ac:dyDescent="0.3">
      <c r="A19" s="87" t="s">
        <v>8</v>
      </c>
      <c r="B19" s="88" t="s">
        <v>70</v>
      </c>
      <c r="C19" s="87" t="s">
        <v>71</v>
      </c>
    </row>
    <row r="20" spans="1:3" ht="17.25" customHeight="1" x14ac:dyDescent="0.3">
      <c r="A20" s="87" t="s">
        <v>18</v>
      </c>
      <c r="B20" s="88" t="s">
        <v>28</v>
      </c>
      <c r="C20" s="88">
        <v>2.4300000000000002</v>
      </c>
    </row>
    <row r="21" spans="1:3" ht="17.25" customHeight="1" x14ac:dyDescent="0.3">
      <c r="A21" s="87" t="s">
        <v>10</v>
      </c>
      <c r="B21" s="88" t="s">
        <v>29</v>
      </c>
      <c r="C21" s="88">
        <v>2.25</v>
      </c>
    </row>
    <row r="22" spans="1:3" ht="17.25" customHeight="1" x14ac:dyDescent="0.3">
      <c r="A22" s="87" t="s">
        <v>59</v>
      </c>
      <c r="B22" s="88" t="s">
        <v>72</v>
      </c>
      <c r="C22" s="88">
        <v>2.19</v>
      </c>
    </row>
    <row r="23" spans="1:3" ht="17.25" customHeight="1" x14ac:dyDescent="0.3">
      <c r="A23" s="87" t="s">
        <v>17</v>
      </c>
      <c r="B23" s="88" t="s">
        <v>27</v>
      </c>
      <c r="C23" s="88">
        <v>2.13</v>
      </c>
    </row>
    <row r="24" spans="1:3" ht="17.25" customHeight="1" x14ac:dyDescent="0.3">
      <c r="A24" s="87" t="s">
        <v>19</v>
      </c>
      <c r="B24" s="88" t="s">
        <v>28</v>
      </c>
      <c r="C24" s="88">
        <v>2.04</v>
      </c>
    </row>
    <row r="25" spans="1:3" ht="17.25" customHeight="1" x14ac:dyDescent="0.3">
      <c r="A25" s="87" t="s">
        <v>21</v>
      </c>
      <c r="B25" s="88" t="s">
        <v>31</v>
      </c>
      <c r="C25" s="88">
        <v>2.02</v>
      </c>
    </row>
    <row r="26" spans="1:3" ht="17.25" customHeight="1" x14ac:dyDescent="0.3">
      <c r="A26" s="87" t="s">
        <v>14</v>
      </c>
      <c r="B26" s="88" t="s">
        <v>26</v>
      </c>
      <c r="C26" s="88">
        <v>1.95</v>
      </c>
    </row>
    <row r="27" spans="1:3" ht="17.25" customHeight="1" x14ac:dyDescent="0.3">
      <c r="A27" s="87" t="s">
        <v>12</v>
      </c>
      <c r="B27" s="88" t="s">
        <v>25</v>
      </c>
      <c r="C27" s="88">
        <v>1.88</v>
      </c>
    </row>
    <row r="28" spans="1:3" ht="17.25" customHeight="1" x14ac:dyDescent="0.3">
      <c r="A28" s="87" t="s">
        <v>23</v>
      </c>
      <c r="B28" s="88" t="s">
        <v>33</v>
      </c>
      <c r="C28" s="88">
        <v>1.71</v>
      </c>
    </row>
    <row r="29" spans="1:3" ht="17.25" customHeight="1" x14ac:dyDescent="0.3">
      <c r="A29" s="87" t="s">
        <v>49</v>
      </c>
      <c r="B29" s="88" t="s">
        <v>73</v>
      </c>
      <c r="C29" s="88">
        <v>1.31</v>
      </c>
    </row>
    <row r="30" spans="1:3" ht="17.25" customHeight="1" x14ac:dyDescent="0.2"/>
    <row r="31" spans="1:3" ht="17.25" customHeight="1" x14ac:dyDescent="0.25">
      <c r="A31" s="102" t="s">
        <v>43</v>
      </c>
      <c r="B31" s="102"/>
      <c r="C31" s="102"/>
    </row>
    <row r="32" spans="1:3" ht="17.25" customHeight="1" x14ac:dyDescent="0.25">
      <c r="A32" s="102" t="s">
        <v>37</v>
      </c>
      <c r="B32" s="102"/>
      <c r="C32" s="102"/>
    </row>
    <row r="33" ht="17.25" customHeight="1" x14ac:dyDescent="0.2"/>
  </sheetData>
  <sortState ref="A10:I15">
    <sortCondition descending="1" ref="B10:B15"/>
  </sortState>
  <mergeCells count="2">
    <mergeCell ref="A31:C31"/>
    <mergeCell ref="A32:C3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0"/>
  <sheetViews>
    <sheetView tabSelected="1" zoomScale="130" zoomScaleNormal="130" workbookViewId="0">
      <pane xSplit="3" topLeftCell="D1" activePane="topRight" state="frozen"/>
      <selection activeCell="A37" sqref="A37"/>
      <selection pane="topRight" activeCell="G3" sqref="G3"/>
    </sheetView>
  </sheetViews>
  <sheetFormatPr defaultColWidth="11.5703125" defaultRowHeight="12.75" x14ac:dyDescent="0.2"/>
  <cols>
    <col min="1" max="1" width="15.28515625" style="27" customWidth="1"/>
    <col min="2" max="2" width="11.85546875" style="69" customWidth="1"/>
    <col min="3" max="3" width="6" style="2" customWidth="1"/>
    <col min="4" max="4" width="8.28515625" style="5" customWidth="1"/>
    <col min="5" max="6" width="0" style="1" hidden="1" customWidth="1"/>
    <col min="7" max="7" width="8" style="2" customWidth="1"/>
    <col min="8" max="8" width="7.42578125" style="5" customWidth="1"/>
    <col min="9" max="10" width="0" style="1" hidden="1" customWidth="1"/>
    <col min="11" max="11" width="8" style="4" customWidth="1"/>
    <col min="12" max="12" width="8.28515625" style="5" customWidth="1"/>
    <col min="13" max="14" width="0" style="1" hidden="1" customWidth="1"/>
    <col min="15" max="15" width="9.7109375" style="4" customWidth="1"/>
    <col min="16" max="16" width="8.5703125" style="5" customWidth="1"/>
    <col min="17" max="18" width="0" style="1" hidden="1" customWidth="1"/>
    <col min="19" max="19" width="8.7109375" style="6" customWidth="1"/>
    <col min="20" max="20" width="9" style="3" customWidth="1"/>
    <col min="21" max="22" width="0" style="1" hidden="1" customWidth="1"/>
    <col min="23" max="23" width="10.140625" style="6" customWidth="1"/>
    <col min="24" max="24" width="7.28515625" style="9" customWidth="1"/>
    <col min="25" max="32" width="11.5703125" style="1"/>
    <col min="33" max="33" width="14.85546875" style="1" customWidth="1"/>
    <col min="34" max="16384" width="11.5703125" style="1"/>
  </cols>
  <sheetData>
    <row r="1" spans="1:33" s="58" customFormat="1" ht="20.25" x14ac:dyDescent="0.3">
      <c r="A1" s="54"/>
      <c r="B1" s="63"/>
      <c r="C1" s="81"/>
      <c r="D1" s="79" t="s">
        <v>44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55"/>
      <c r="R1" s="55"/>
      <c r="S1" s="56"/>
      <c r="T1" s="57"/>
      <c r="W1" s="56"/>
      <c r="X1" s="55"/>
      <c r="Y1" s="59"/>
      <c r="Z1" s="59"/>
      <c r="AA1" s="56"/>
      <c r="AB1" s="59"/>
      <c r="AC1" s="59"/>
      <c r="AD1" s="56"/>
      <c r="AE1" s="59"/>
      <c r="AF1" s="59"/>
      <c r="AG1" s="59"/>
    </row>
    <row r="2" spans="1:33" s="23" customFormat="1" x14ac:dyDescent="0.2">
      <c r="A2" s="52" t="s">
        <v>45</v>
      </c>
      <c r="B2" s="67"/>
      <c r="C2" s="82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  <c r="R2" s="71"/>
      <c r="S2" s="72"/>
      <c r="T2" s="73"/>
      <c r="W2" s="72"/>
      <c r="X2" s="71"/>
      <c r="Y2" s="74"/>
      <c r="Z2" s="74"/>
      <c r="AA2" s="72"/>
      <c r="AB2" s="74"/>
      <c r="AC2" s="74"/>
      <c r="AD2" s="72"/>
      <c r="AE2" s="74"/>
      <c r="AF2" s="74"/>
      <c r="AG2" s="74"/>
    </row>
    <row r="3" spans="1:33" s="23" customFormat="1" x14ac:dyDescent="0.2">
      <c r="A3" s="52" t="s">
        <v>42</v>
      </c>
      <c r="B3" s="67"/>
      <c r="C3" s="82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/>
      <c r="R3" s="71"/>
      <c r="S3" s="72"/>
      <c r="T3" s="73"/>
      <c r="W3" s="72"/>
      <c r="X3" s="71"/>
      <c r="Y3" s="74"/>
      <c r="Z3" s="74"/>
      <c r="AA3" s="72"/>
      <c r="AB3" s="74"/>
      <c r="AC3" s="74"/>
      <c r="AD3" s="72"/>
      <c r="AE3" s="74"/>
      <c r="AF3" s="74"/>
      <c r="AG3" s="74"/>
    </row>
    <row r="4" spans="1:33" x14ac:dyDescent="0.2">
      <c r="A4" s="52" t="s">
        <v>34</v>
      </c>
      <c r="B4" s="52" t="s">
        <v>39</v>
      </c>
      <c r="C4" s="84" t="s">
        <v>36</v>
      </c>
      <c r="D4" s="10" t="s">
        <v>38</v>
      </c>
      <c r="E4" s="9"/>
      <c r="F4" s="9"/>
      <c r="G4" s="9"/>
      <c r="H4" s="10"/>
      <c r="I4" s="9"/>
      <c r="J4" s="9"/>
      <c r="K4" s="6"/>
      <c r="L4" s="10"/>
      <c r="M4" s="9"/>
      <c r="N4" s="9"/>
      <c r="O4" s="6"/>
      <c r="P4" s="10"/>
      <c r="Q4" s="9"/>
      <c r="R4" s="9"/>
      <c r="Y4" s="7"/>
      <c r="Z4" s="7"/>
      <c r="AA4" s="6"/>
      <c r="AB4" s="7"/>
      <c r="AC4" s="7"/>
      <c r="AD4" s="6"/>
      <c r="AE4" s="7"/>
      <c r="AF4" s="7"/>
      <c r="AG4" s="7"/>
    </row>
    <row r="5" spans="1:33" x14ac:dyDescent="0.2">
      <c r="A5" s="52"/>
      <c r="B5" s="52"/>
      <c r="C5" s="84"/>
      <c r="D5" s="10"/>
      <c r="E5" s="9"/>
      <c r="F5" s="9"/>
      <c r="G5" s="9"/>
      <c r="H5" s="10"/>
      <c r="I5" s="9"/>
      <c r="J5" s="9"/>
      <c r="K5" s="6"/>
      <c r="L5" s="10"/>
      <c r="M5" s="9"/>
      <c r="N5" s="9"/>
      <c r="O5" s="6"/>
      <c r="P5" s="10"/>
      <c r="Q5" s="9"/>
      <c r="R5" s="9"/>
      <c r="Y5" s="7"/>
      <c r="Z5" s="7"/>
      <c r="AA5" s="6"/>
      <c r="AB5" s="7"/>
      <c r="AC5" s="7"/>
      <c r="AD5" s="6"/>
      <c r="AE5" s="7"/>
      <c r="AF5" s="7"/>
      <c r="AG5" s="7"/>
    </row>
    <row r="6" spans="1:33" x14ac:dyDescent="0.2">
      <c r="C6" s="83"/>
      <c r="D6" s="80" t="s">
        <v>47</v>
      </c>
      <c r="E6" s="80"/>
      <c r="F6" s="80"/>
      <c r="G6" s="80"/>
      <c r="H6" s="80"/>
      <c r="I6" s="80"/>
      <c r="J6" s="80"/>
      <c r="K6" s="80"/>
      <c r="L6" s="80"/>
      <c r="M6" s="9"/>
      <c r="N6" s="9"/>
      <c r="O6" s="6"/>
      <c r="P6" s="10"/>
      <c r="Q6" s="9"/>
      <c r="R6" s="9"/>
      <c r="Y6" s="7"/>
      <c r="Z6" s="7"/>
      <c r="AA6" s="6"/>
      <c r="AB6" s="7"/>
      <c r="AC6" s="7"/>
      <c r="AD6" s="6"/>
      <c r="AE6" s="7"/>
      <c r="AF6" s="7"/>
      <c r="AG6" s="7"/>
    </row>
    <row r="7" spans="1:33" s="9" customFormat="1" x14ac:dyDescent="0.2">
      <c r="A7" s="28" t="s">
        <v>8</v>
      </c>
      <c r="B7" s="60" t="s">
        <v>40</v>
      </c>
      <c r="C7" s="50"/>
      <c r="D7" s="29" t="s">
        <v>0</v>
      </c>
      <c r="E7" s="30"/>
      <c r="F7" s="30"/>
      <c r="G7" s="30" t="s">
        <v>1</v>
      </c>
      <c r="H7" s="29" t="s">
        <v>2</v>
      </c>
      <c r="I7" s="30"/>
      <c r="J7" s="30"/>
      <c r="K7" s="30" t="s">
        <v>1</v>
      </c>
      <c r="L7" s="29" t="s">
        <v>3</v>
      </c>
      <c r="M7" s="30"/>
      <c r="N7" s="30"/>
      <c r="O7" s="30" t="s">
        <v>1</v>
      </c>
      <c r="P7" s="29" t="s">
        <v>4</v>
      </c>
      <c r="Q7" s="30"/>
      <c r="R7" s="30"/>
      <c r="S7" s="30" t="s">
        <v>1</v>
      </c>
      <c r="T7" s="29" t="s">
        <v>5</v>
      </c>
      <c r="U7" s="30"/>
      <c r="V7" s="30"/>
      <c r="W7" s="30" t="s">
        <v>1</v>
      </c>
      <c r="X7" s="30" t="s">
        <v>6</v>
      </c>
    </row>
    <row r="8" spans="1:33" s="9" customFormat="1" x14ac:dyDescent="0.2">
      <c r="A8" s="28" t="s">
        <v>35</v>
      </c>
      <c r="B8" s="60"/>
      <c r="C8" s="50"/>
      <c r="D8" s="29"/>
      <c r="E8" s="30"/>
      <c r="F8" s="30"/>
      <c r="G8" s="30"/>
      <c r="H8" s="29"/>
      <c r="I8" s="30"/>
      <c r="J8" s="30"/>
      <c r="K8" s="30"/>
      <c r="L8" s="29"/>
      <c r="M8" s="30"/>
      <c r="N8" s="30"/>
      <c r="O8" s="30"/>
      <c r="P8" s="29"/>
      <c r="Q8" s="30"/>
      <c r="R8" s="30"/>
      <c r="S8" s="30"/>
      <c r="T8" s="29"/>
      <c r="U8" s="30"/>
      <c r="V8" s="30"/>
      <c r="W8" s="30"/>
      <c r="X8" s="30"/>
    </row>
    <row r="9" spans="1:33" x14ac:dyDescent="0.2">
      <c r="A9" s="31" t="s">
        <v>11</v>
      </c>
      <c r="B9" s="64">
        <v>12199</v>
      </c>
      <c r="C9" s="51" t="s">
        <v>24</v>
      </c>
      <c r="D9" s="32">
        <v>25.77</v>
      </c>
      <c r="E9" s="33">
        <v>2.2212000000000001</v>
      </c>
      <c r="F9" s="34">
        <f>+TRUNC((D9*E9),2)</f>
        <v>57.24</v>
      </c>
      <c r="G9" s="104">
        <f>IF(D9=0,0,TRUNC(13.0449*(F9-7)^1.05))</f>
        <v>797</v>
      </c>
      <c r="H9" s="32">
        <v>9.3699999999999992</v>
      </c>
      <c r="I9" s="33">
        <v>1.6866000000000001</v>
      </c>
      <c r="J9" s="34">
        <f>+TRUNC((H9*I9),2)</f>
        <v>15.8</v>
      </c>
      <c r="K9" s="35">
        <f>IF(H9=0,0,TRUNC(51.39*(J9-1.5)^1.05))</f>
        <v>839</v>
      </c>
      <c r="L9" s="32">
        <v>27.48</v>
      </c>
      <c r="M9" s="36">
        <v>1.9508000000000001</v>
      </c>
      <c r="N9" s="34">
        <f>+TRUNC((L9*M9),2)</f>
        <v>53.6</v>
      </c>
      <c r="O9" s="35">
        <f>IF(L9=0,0,TRUNC(12.91*(N9-4)^1.1))</f>
        <v>946</v>
      </c>
      <c r="P9" s="32">
        <v>18.12</v>
      </c>
      <c r="Q9" s="36">
        <v>2.4378000000000002</v>
      </c>
      <c r="R9" s="34">
        <f>+TRUNC((P9*Q9),2)</f>
        <v>44.17</v>
      </c>
      <c r="S9" s="35">
        <f>IF(P9=0,0,TRUNC(10.14*(R9-7)^1.08))</f>
        <v>503</v>
      </c>
      <c r="T9" s="37">
        <v>11.15</v>
      </c>
      <c r="U9" s="38">
        <v>1.4452</v>
      </c>
      <c r="V9" s="39">
        <f>+TRUNC((T9*U9),2)</f>
        <v>16.11</v>
      </c>
      <c r="W9" s="35">
        <f>IF(T9=0,0,TRUNC(47.8338*(V9-1.5)^1.05))</f>
        <v>799</v>
      </c>
      <c r="X9" s="44">
        <f>G9+K9+O9+S9+W9</f>
        <v>3884</v>
      </c>
      <c r="AG9" s="15"/>
    </row>
    <row r="10" spans="1:33" x14ac:dyDescent="0.2">
      <c r="A10" s="31" t="s">
        <v>16</v>
      </c>
      <c r="B10" s="64">
        <v>19054</v>
      </c>
      <c r="C10" s="51" t="s">
        <v>27</v>
      </c>
      <c r="D10" s="32">
        <v>37.33</v>
      </c>
      <c r="E10" s="36">
        <v>1.4656</v>
      </c>
      <c r="F10" s="34">
        <f>+TRUNC((D10*E10),2)</f>
        <v>54.71</v>
      </c>
      <c r="G10" s="104">
        <f>IF(D10=0,0,TRUNC(13.0449*(F10-7)^1.05))</f>
        <v>755</v>
      </c>
      <c r="H10" s="32">
        <v>9.74</v>
      </c>
      <c r="I10" s="36">
        <v>1.3607</v>
      </c>
      <c r="J10" s="34">
        <f>+TRUNC((H10*I10),2)</f>
        <v>13.25</v>
      </c>
      <c r="K10" s="35">
        <f>IF(H10=0,0,TRUNC(51.39*(J10-1.5)^1.05))</f>
        <v>682</v>
      </c>
      <c r="L10" s="32">
        <v>33.57</v>
      </c>
      <c r="M10" s="36">
        <v>1.1637</v>
      </c>
      <c r="N10" s="34">
        <f>+TRUNC((L10*M10),2)</f>
        <v>39.06</v>
      </c>
      <c r="O10" s="35">
        <f>IF(L10=0,0,TRUNC(12.91*(N10-4)^1.1))</f>
        <v>645</v>
      </c>
      <c r="P10" s="32">
        <v>36.270000000000003</v>
      </c>
      <c r="Q10" s="36">
        <v>1.5620000000000001</v>
      </c>
      <c r="R10" s="34">
        <f>+TRUNC((P10*Q10),2)</f>
        <v>56.65</v>
      </c>
      <c r="S10" s="35">
        <f>IF(P10=0,0,TRUNC(10.14*(R10-7)^1.08))</f>
        <v>688</v>
      </c>
      <c r="T10" s="32">
        <v>14.92</v>
      </c>
      <c r="U10" s="38">
        <v>1.1153</v>
      </c>
      <c r="V10" s="39">
        <f>+TRUNC((T10*U10),2)</f>
        <v>16.64</v>
      </c>
      <c r="W10" s="35">
        <f>IF(T10=0,0,TRUNC(47.8338*(V10-1.5)^1.05))</f>
        <v>829</v>
      </c>
      <c r="X10" s="44">
        <f>G10+K10+O10+S10+W10</f>
        <v>3599</v>
      </c>
      <c r="AG10" s="15"/>
    </row>
    <row r="11" spans="1:33" x14ac:dyDescent="0.2">
      <c r="A11" s="31" t="s">
        <v>10</v>
      </c>
      <c r="B11" s="64">
        <v>23541</v>
      </c>
      <c r="C11" s="51" t="s">
        <v>29</v>
      </c>
      <c r="D11" s="32">
        <v>33.869999999999997</v>
      </c>
      <c r="E11" s="36">
        <v>1.3145</v>
      </c>
      <c r="F11" s="34">
        <f>+TRUNC((D11*E11),2)</f>
        <v>44.52</v>
      </c>
      <c r="G11" s="104">
        <f>IF(D11=0,0,TRUNC(13.0449*(F11-7)^1.05))</f>
        <v>586</v>
      </c>
      <c r="H11" s="32">
        <v>10.72</v>
      </c>
      <c r="I11" s="36">
        <v>1.2706</v>
      </c>
      <c r="J11" s="34">
        <f>+TRUNC((H11*I11),2)</f>
        <v>13.62</v>
      </c>
      <c r="K11" s="35">
        <f>IF(H11=0,0,TRUNC(51.39*(J11-1.5)^1.05))</f>
        <v>705</v>
      </c>
      <c r="L11" s="32">
        <v>35.159999999999997</v>
      </c>
      <c r="M11" s="36">
        <v>1.1103000000000001</v>
      </c>
      <c r="N11" s="34">
        <f>+TRUNC((L11*M11),2)</f>
        <v>39.03</v>
      </c>
      <c r="O11" s="35">
        <f>IF(L11=0,0,TRUNC(12.91*(N11-4)^1.1))</f>
        <v>645</v>
      </c>
      <c r="P11" s="32">
        <v>39.9</v>
      </c>
      <c r="Q11" s="36">
        <v>1.3380000000000001</v>
      </c>
      <c r="R11" s="34">
        <f>+TRUNC((P11*Q11),2)</f>
        <v>53.38</v>
      </c>
      <c r="S11" s="35">
        <f>IF(P11=0,0,TRUNC(10.14*(R11-7)^1.08))</f>
        <v>639</v>
      </c>
      <c r="T11" s="32">
        <v>12.24</v>
      </c>
      <c r="U11" s="38">
        <v>1.1225000000000001</v>
      </c>
      <c r="V11" s="39">
        <f>+TRUNC((T11*U11),2)</f>
        <v>13.73</v>
      </c>
      <c r="W11" s="35">
        <f>IF(T11=0,0,TRUNC(47.8338*(V11-1.5)^1.05))</f>
        <v>663</v>
      </c>
      <c r="X11" s="44">
        <f>G11+K11+O11+S11+W11</f>
        <v>3238</v>
      </c>
    </row>
    <row r="12" spans="1:33" x14ac:dyDescent="0.2">
      <c r="A12" s="41" t="s">
        <v>9</v>
      </c>
      <c r="B12" s="65">
        <v>25637</v>
      </c>
      <c r="C12" s="51" t="s">
        <v>30</v>
      </c>
      <c r="D12" s="32">
        <v>42.56</v>
      </c>
      <c r="E12" s="36">
        <v>1.1863999999999999</v>
      </c>
      <c r="F12" s="42">
        <f>+TRUNC((D12*E12),2)</f>
        <v>50.49</v>
      </c>
      <c r="G12" s="104">
        <f>IF(D12=0,0,TRUNC(13.0449*(F12-7)^1.05))</f>
        <v>685</v>
      </c>
      <c r="H12" s="32">
        <v>11</v>
      </c>
      <c r="I12" s="36">
        <v>1.1720999999999999</v>
      </c>
      <c r="J12" s="34">
        <f>+TRUNC((H12*I12),2)</f>
        <v>12.89</v>
      </c>
      <c r="K12" s="35">
        <f>IF(H12=0,0,TRUNC(51.39*(J12-1.5)^1.05))</f>
        <v>661</v>
      </c>
      <c r="L12" s="32">
        <v>36.93</v>
      </c>
      <c r="M12" s="36">
        <v>1.0218</v>
      </c>
      <c r="N12" s="34">
        <f>+TRUNC((L12*M12),2)</f>
        <v>37.729999999999997</v>
      </c>
      <c r="O12" s="35">
        <f>IF(L12=0,0,TRUNC(12.91*(N12-4)^1.1))</f>
        <v>619</v>
      </c>
      <c r="P12" s="32">
        <v>30.5</v>
      </c>
      <c r="Q12" s="36">
        <v>1.2278</v>
      </c>
      <c r="R12" s="34">
        <f>+TRUNC((P12*Q12),2)</f>
        <v>37.44</v>
      </c>
      <c r="S12" s="35">
        <f>IF(P12=0,0,TRUNC(10.14*(R12-7)^1.08))</f>
        <v>405</v>
      </c>
      <c r="T12" s="32">
        <v>14.41</v>
      </c>
      <c r="U12" s="38">
        <v>1.0488</v>
      </c>
      <c r="V12" s="39">
        <f>+TRUNC((T12*U12),2)</f>
        <v>15.11</v>
      </c>
      <c r="W12" s="35">
        <f>IF(T12=0,0,TRUNC(47.8338*(V12-1.5)^1.05))</f>
        <v>741</v>
      </c>
      <c r="X12" s="44">
        <f>G12+K12+O12+S12+W12</f>
        <v>3111</v>
      </c>
      <c r="AG12" s="15"/>
    </row>
    <row r="13" spans="1:33" x14ac:dyDescent="0.2">
      <c r="A13" s="31" t="s">
        <v>12</v>
      </c>
      <c r="B13" s="64">
        <v>15646</v>
      </c>
      <c r="C13" s="51" t="s">
        <v>25</v>
      </c>
      <c r="D13" s="32">
        <v>23.14</v>
      </c>
      <c r="E13" s="33">
        <v>1.649</v>
      </c>
      <c r="F13" s="34">
        <f>+TRUNC((D13*E13),2)</f>
        <v>38.15</v>
      </c>
      <c r="G13" s="104">
        <f>IF(D13=0,0,TRUNC(13.0449*(F13-7)^1.05))</f>
        <v>482</v>
      </c>
      <c r="H13" s="32">
        <v>8.93</v>
      </c>
      <c r="I13" s="33">
        <v>1.3993</v>
      </c>
      <c r="J13" s="34">
        <f>+TRUNC((H13*I13),2)</f>
        <v>12.49</v>
      </c>
      <c r="K13" s="35">
        <f>IF(H13=0,0,TRUNC(51.39*(J13-1.5)^1.05))</f>
        <v>636</v>
      </c>
      <c r="L13" s="32">
        <v>28.22</v>
      </c>
      <c r="M13" s="36">
        <v>1.4332</v>
      </c>
      <c r="N13" s="34">
        <f>+TRUNC((L13*M13),2)</f>
        <v>40.44</v>
      </c>
      <c r="O13" s="35">
        <f>IF(L13=0,0,TRUNC(12.91*(N13-4)^1.1))</f>
        <v>674</v>
      </c>
      <c r="P13" s="32">
        <v>25.64</v>
      </c>
      <c r="Q13" s="36">
        <v>1.8932</v>
      </c>
      <c r="R13" s="34">
        <f>+TRUNC((P13*Q13),2)</f>
        <v>48.54</v>
      </c>
      <c r="S13" s="35">
        <f>IF(P13=0,0,TRUNC(10.14*(R13-7)^1.08))</f>
        <v>567</v>
      </c>
      <c r="T13" s="32">
        <v>10.11</v>
      </c>
      <c r="U13" s="38">
        <v>1.2285999999999999</v>
      </c>
      <c r="V13" s="39">
        <f>+TRUNC((T13*U13),2)</f>
        <v>12.42</v>
      </c>
      <c r="W13" s="35">
        <f>IF(T13=0,0,TRUNC(47.8338*(V13-1.5)^1.05))</f>
        <v>588</v>
      </c>
      <c r="X13" s="44">
        <f>G13+K13+O13+S13+W13</f>
        <v>2947</v>
      </c>
    </row>
    <row r="14" spans="1:33" x14ac:dyDescent="0.2">
      <c r="A14" s="31" t="s">
        <v>18</v>
      </c>
      <c r="B14" s="64">
        <v>21414</v>
      </c>
      <c r="C14" s="51" t="s">
        <v>28</v>
      </c>
      <c r="D14" s="32">
        <v>27.13</v>
      </c>
      <c r="E14" s="36">
        <v>1.3082</v>
      </c>
      <c r="F14" s="34">
        <f>+TRUNC((D14*E14),2)</f>
        <v>35.49</v>
      </c>
      <c r="G14" s="104">
        <f>IF(D14=0,0,TRUNC(13.0449*(F14-7)^1.05))</f>
        <v>439</v>
      </c>
      <c r="H14" s="32">
        <v>10.67</v>
      </c>
      <c r="I14" s="36">
        <v>1.2482</v>
      </c>
      <c r="J14" s="34">
        <f>+TRUNC((H14*I14),2)</f>
        <v>13.31</v>
      </c>
      <c r="K14" s="35">
        <f>IF(H14=0,0,TRUNC(51.39*(J14-1.5)^1.05))</f>
        <v>686</v>
      </c>
      <c r="L14" s="32">
        <v>34.630000000000003</v>
      </c>
      <c r="M14" s="36">
        <v>1.0628</v>
      </c>
      <c r="N14" s="34">
        <f>+TRUNC((L14*M14),2)</f>
        <v>36.799999999999997</v>
      </c>
      <c r="O14" s="35">
        <f>IF(L14=0,0,TRUNC(12.91*(N14-4)^1.1))</f>
        <v>600</v>
      </c>
      <c r="P14" s="32">
        <v>33.67</v>
      </c>
      <c r="Q14" s="36">
        <v>1.4139999999999999</v>
      </c>
      <c r="R14" s="34">
        <f>+TRUNC((P14*Q14),2)</f>
        <v>47.6</v>
      </c>
      <c r="S14" s="35">
        <f>IF(P14=0,0,TRUNC(10.14*(R14-7)^1.08))</f>
        <v>553</v>
      </c>
      <c r="T14" s="32">
        <v>11.84</v>
      </c>
      <c r="U14" s="38">
        <v>1.0424</v>
      </c>
      <c r="V14" s="39">
        <f>+TRUNC((T14*U14),2)</f>
        <v>12.34</v>
      </c>
      <c r="W14" s="35">
        <f>IF(T14=0,0,TRUNC(47.8338*(V14-1.5)^1.05))</f>
        <v>584</v>
      </c>
      <c r="X14" s="44">
        <f>G14+K14+O14+S14+W14</f>
        <v>2862</v>
      </c>
    </row>
    <row r="15" spans="1:33" x14ac:dyDescent="0.2">
      <c r="A15" s="31" t="s">
        <v>41</v>
      </c>
      <c r="B15" s="64">
        <v>17653</v>
      </c>
      <c r="C15" s="51" t="s">
        <v>26</v>
      </c>
      <c r="D15" s="32">
        <v>31.04</v>
      </c>
      <c r="E15" s="33">
        <v>1.4523999999999999</v>
      </c>
      <c r="F15" s="34">
        <f>+TRUNC((D15*E15),2)</f>
        <v>45.08</v>
      </c>
      <c r="G15" s="104">
        <f>IF(D15=0,0,TRUNC(13.0449*(F15-7)^1.05))</f>
        <v>595</v>
      </c>
      <c r="H15" s="32">
        <v>8.8000000000000007</v>
      </c>
      <c r="I15" s="33">
        <v>1.2806</v>
      </c>
      <c r="J15" s="34">
        <f>+TRUNC((H15*I15),2)</f>
        <v>11.26</v>
      </c>
      <c r="K15" s="35">
        <f>IF(H15=0,0,TRUNC(51.39*(J15-1.5)^1.05))</f>
        <v>562</v>
      </c>
      <c r="L15" s="32">
        <v>28.33</v>
      </c>
      <c r="M15" s="36">
        <v>1.2781</v>
      </c>
      <c r="N15" s="34">
        <f>+TRUNC((L15*M15),2)</f>
        <v>36.200000000000003</v>
      </c>
      <c r="O15" s="35">
        <f>IF(L15=0,0,TRUNC(12.91*(N15-4)^1.1))</f>
        <v>588</v>
      </c>
      <c r="P15" s="32">
        <v>16.87</v>
      </c>
      <c r="Q15" s="36">
        <v>1.6800999999999999</v>
      </c>
      <c r="R15" s="34">
        <f>+TRUNC((P15*Q15),2)</f>
        <v>28.34</v>
      </c>
      <c r="S15" s="35">
        <f>IF(P15=0,0,TRUNC(10.14*(R15-7)^1.08))</f>
        <v>276</v>
      </c>
      <c r="T15" s="32">
        <v>12.01</v>
      </c>
      <c r="U15" s="38">
        <v>1.1408</v>
      </c>
      <c r="V15" s="39">
        <f>+TRUNC((T15*U15),2)</f>
        <v>13.7</v>
      </c>
      <c r="W15" s="35">
        <f>IF(T15=0,0,TRUNC(47.8338*(V15-1.5)^1.05))</f>
        <v>661</v>
      </c>
      <c r="X15" s="44">
        <f>G15+K15+O15+S15+W15</f>
        <v>2682</v>
      </c>
    </row>
    <row r="16" spans="1:33" x14ac:dyDescent="0.2">
      <c r="A16" s="31" t="s">
        <v>14</v>
      </c>
      <c r="B16" s="64">
        <v>16640</v>
      </c>
      <c r="C16" s="51" t="s">
        <v>26</v>
      </c>
      <c r="D16" s="32">
        <v>27.92</v>
      </c>
      <c r="E16" s="33">
        <v>1.4523999999999999</v>
      </c>
      <c r="F16" s="34">
        <f>+TRUNC((D16*E16),2)</f>
        <v>40.549999999999997</v>
      </c>
      <c r="G16" s="104">
        <f>IF(D16=0,0,TRUNC(13.0449*(F16-7)^1.05))</f>
        <v>521</v>
      </c>
      <c r="H16" s="32">
        <v>8.6300000000000008</v>
      </c>
      <c r="I16" s="33">
        <v>1.2806</v>
      </c>
      <c r="J16" s="34">
        <f>+TRUNC((H16*I16),2)</f>
        <v>11.05</v>
      </c>
      <c r="K16" s="35">
        <f>IF(H16=0,0,TRUNC(51.39*(J16-1.5)^1.05))</f>
        <v>549</v>
      </c>
      <c r="L16" s="32">
        <v>25.14</v>
      </c>
      <c r="M16" s="36">
        <v>1.2781</v>
      </c>
      <c r="N16" s="34">
        <f>+TRUNC((L16*M16),2)</f>
        <v>32.130000000000003</v>
      </c>
      <c r="O16" s="35">
        <f>IF(L16=0,0,TRUNC(12.91*(N16-4)^1.1))</f>
        <v>507</v>
      </c>
      <c r="P16" s="32">
        <v>21.97</v>
      </c>
      <c r="Q16" s="36">
        <v>1.6800999999999999</v>
      </c>
      <c r="R16" s="34">
        <f>+TRUNC((P16*Q16),2)</f>
        <v>36.909999999999997</v>
      </c>
      <c r="S16" s="35">
        <f>IF(P16=0,0,TRUNC(10.14*(R16-7)^1.08))</f>
        <v>398</v>
      </c>
      <c r="T16" s="32">
        <v>11.16</v>
      </c>
      <c r="U16" s="38">
        <v>1.1408</v>
      </c>
      <c r="V16" s="39">
        <f>+TRUNC((T16*U16),2)</f>
        <v>12.73</v>
      </c>
      <c r="W16" s="35">
        <f>IF(T16=0,0,TRUNC(47.8338*(V16-1.5)^1.05))</f>
        <v>606</v>
      </c>
      <c r="X16" s="44">
        <f>G16+K16+O16+S16+W16</f>
        <v>2581</v>
      </c>
    </row>
    <row r="17" spans="1:33" x14ac:dyDescent="0.2">
      <c r="A17" s="31" t="s">
        <v>19</v>
      </c>
      <c r="B17" s="64">
        <v>20964</v>
      </c>
      <c r="C17" s="51" t="s">
        <v>28</v>
      </c>
      <c r="D17" s="32">
        <v>26.52</v>
      </c>
      <c r="E17" s="36">
        <v>1.3082</v>
      </c>
      <c r="F17" s="34">
        <f>+TRUNC((D17*E17),2)</f>
        <v>34.69</v>
      </c>
      <c r="G17" s="104">
        <f>IF(D17=0,0,TRUNC(13.0449*(F17-7)^1.05))</f>
        <v>426</v>
      </c>
      <c r="H17" s="32">
        <v>10.1</v>
      </c>
      <c r="I17" s="36">
        <v>1.2482</v>
      </c>
      <c r="J17" s="34">
        <f>+TRUNC((H17*I17),2)</f>
        <v>12.6</v>
      </c>
      <c r="K17" s="35">
        <f>IF(H17=0,0,TRUNC(51.39*(J17-1.5)^1.05))</f>
        <v>643</v>
      </c>
      <c r="L17" s="32">
        <v>33.69</v>
      </c>
      <c r="M17" s="36">
        <v>1.0628</v>
      </c>
      <c r="N17" s="34">
        <f>+TRUNC((L17*M17),2)</f>
        <v>35.799999999999997</v>
      </c>
      <c r="O17" s="35">
        <f>IF(L17=0,0,TRUNC(12.91*(N17-4)^1.1))</f>
        <v>580</v>
      </c>
      <c r="P17" s="32">
        <v>20.46</v>
      </c>
      <c r="Q17" s="36">
        <v>1.4139999999999999</v>
      </c>
      <c r="R17" s="34">
        <f>+TRUNC((P17*Q17),2)</f>
        <v>28.93</v>
      </c>
      <c r="S17" s="35">
        <f>IF(P17=0,0,TRUNC(10.14*(R17-7)^1.08))</f>
        <v>284</v>
      </c>
      <c r="T17" s="32">
        <v>11.75</v>
      </c>
      <c r="U17" s="38">
        <v>1.0424</v>
      </c>
      <c r="V17" s="39">
        <f>+TRUNC((T17*U17),2)</f>
        <v>12.24</v>
      </c>
      <c r="W17" s="35">
        <f>IF(T17=0,0,TRUNC(47.8338*(V17-1.5)^1.05))</f>
        <v>578</v>
      </c>
      <c r="X17" s="44">
        <f>G17+K17+O17+S17+W17</f>
        <v>2511</v>
      </c>
    </row>
    <row r="18" spans="1:33" x14ac:dyDescent="0.2">
      <c r="A18" s="31" t="s">
        <v>17</v>
      </c>
      <c r="B18" s="64">
        <v>19443</v>
      </c>
      <c r="C18" s="51" t="s">
        <v>27</v>
      </c>
      <c r="D18" s="32">
        <v>20.66</v>
      </c>
      <c r="E18" s="36">
        <v>1.4656</v>
      </c>
      <c r="F18" s="34">
        <f>+TRUNC((D18*E18),2)</f>
        <v>30.27</v>
      </c>
      <c r="G18" s="104">
        <f>IF(D18=0,0,TRUNC(13.0449*(F18-7)^1.05))</f>
        <v>355</v>
      </c>
      <c r="H18" s="32">
        <v>9.24</v>
      </c>
      <c r="I18" s="36">
        <v>1.3607</v>
      </c>
      <c r="J18" s="34">
        <f>+TRUNC((H18*I18),2)</f>
        <v>12.57</v>
      </c>
      <c r="K18" s="35">
        <f>IF(H18=0,0,TRUNC(51.39*(J18-1.5)^1.05))</f>
        <v>641</v>
      </c>
      <c r="L18" s="32">
        <v>25.11</v>
      </c>
      <c r="M18" s="36">
        <v>1.1637</v>
      </c>
      <c r="N18" s="34">
        <f>+TRUNC((L18*M18),2)</f>
        <v>29.22</v>
      </c>
      <c r="O18" s="35">
        <f>IF(L18=0,0,TRUNC(12.91*(N18-4)^1.1))</f>
        <v>449</v>
      </c>
      <c r="P18" s="32">
        <v>20.3</v>
      </c>
      <c r="Q18" s="36">
        <v>1.5620000000000001</v>
      </c>
      <c r="R18" s="34">
        <f>+TRUNC((P18*Q18),2)</f>
        <v>31.7</v>
      </c>
      <c r="S18" s="35">
        <f>IF(P18=0,0,TRUNC(10.14*(R18-7)^1.08))</f>
        <v>323</v>
      </c>
      <c r="T18" s="32">
        <v>9.4700000000000006</v>
      </c>
      <c r="U18" s="38">
        <v>1.1153</v>
      </c>
      <c r="V18" s="39">
        <f>+TRUNC((T18*U18),2)</f>
        <v>10.56</v>
      </c>
      <c r="W18" s="35">
        <f>IF(T18=0,0,TRUNC(47.8338*(V18-1.5)^1.05))</f>
        <v>483</v>
      </c>
      <c r="X18" s="44">
        <f>G18+K18+O18+S18+W18</f>
        <v>2251</v>
      </c>
    </row>
    <row r="19" spans="1:33" x14ac:dyDescent="0.2">
      <c r="A19" s="31" t="s">
        <v>13</v>
      </c>
      <c r="B19" s="64">
        <v>18394</v>
      </c>
      <c r="C19" s="51" t="s">
        <v>26</v>
      </c>
      <c r="D19" s="32">
        <v>20.95</v>
      </c>
      <c r="E19" s="33">
        <v>1.4523999999999999</v>
      </c>
      <c r="F19" s="34">
        <f>+TRUNC((D19*E19),2)</f>
        <v>30.42</v>
      </c>
      <c r="G19" s="104">
        <f>IF(D19=0,0,TRUNC(13.0449*(F19-7)^1.05))</f>
        <v>357</v>
      </c>
      <c r="H19" s="32">
        <v>7.98</v>
      </c>
      <c r="I19" s="33">
        <v>1.2806</v>
      </c>
      <c r="J19" s="34">
        <f>+TRUNC((H19*I19),2)</f>
        <v>10.210000000000001</v>
      </c>
      <c r="K19" s="35">
        <f>IF(H19=0,0,TRUNC(51.39*(J19-1.5)^1.05))</f>
        <v>498</v>
      </c>
      <c r="L19" s="32">
        <v>20.81</v>
      </c>
      <c r="M19" s="36">
        <v>1.2781</v>
      </c>
      <c r="N19" s="34">
        <f>+TRUNC((L19*M19),2)</f>
        <v>26.59</v>
      </c>
      <c r="O19" s="35">
        <f>IF(L19=0,0,TRUNC(12.91*(N19-4)^1.1))</f>
        <v>398</v>
      </c>
      <c r="P19" s="32">
        <v>19.02</v>
      </c>
      <c r="Q19" s="36">
        <v>1.6800999999999999</v>
      </c>
      <c r="R19" s="34">
        <f>+TRUNC((P19*Q19),2)</f>
        <v>31.95</v>
      </c>
      <c r="S19" s="35">
        <f>IF(P19=0,0,TRUNC(10.14*(R19-7)^1.08))</f>
        <v>327</v>
      </c>
      <c r="T19" s="32">
        <v>8.76</v>
      </c>
      <c r="U19" s="38">
        <v>1.1408</v>
      </c>
      <c r="V19" s="39">
        <f>+TRUNC((T19*U19),2)</f>
        <v>9.99</v>
      </c>
      <c r="W19" s="35">
        <f>IF(T19=0,0,TRUNC(47.8338*(V19-1.5)^1.05))</f>
        <v>451</v>
      </c>
      <c r="X19" s="44">
        <f>G19+K19+O19+S19+W19</f>
        <v>2031</v>
      </c>
    </row>
    <row r="20" spans="1:33" x14ac:dyDescent="0.2">
      <c r="A20" s="31" t="s">
        <v>15</v>
      </c>
      <c r="B20" s="64">
        <v>19340</v>
      </c>
      <c r="C20" s="51" t="s">
        <v>27</v>
      </c>
      <c r="D20" s="32"/>
      <c r="E20" s="36">
        <v>1.4656</v>
      </c>
      <c r="F20" s="34">
        <f>+TRUNC((D20*E20),2)</f>
        <v>0</v>
      </c>
      <c r="G20" s="104">
        <f>IF(D20=0,0,TRUNC(13.0449*(F20-7)^1.05))</f>
        <v>0</v>
      </c>
      <c r="H20" s="32">
        <v>9.3800000000000008</v>
      </c>
      <c r="I20" s="36">
        <v>1.3607</v>
      </c>
      <c r="J20" s="34">
        <f>+TRUNC((H20*I20),2)</f>
        <v>12.76</v>
      </c>
      <c r="K20" s="35">
        <f>IF(H20=0,0,TRUNC(51.39*(J20-1.5)^1.05))</f>
        <v>653</v>
      </c>
      <c r="L20" s="32"/>
      <c r="M20" s="36">
        <v>1.1637</v>
      </c>
      <c r="N20" s="34">
        <f>+TRUNC((L20*M20),2)</f>
        <v>0</v>
      </c>
      <c r="O20" s="35">
        <f>IF(L20=0,0,TRUNC(12.91*(N20-4)^1.1))</f>
        <v>0</v>
      </c>
      <c r="P20" s="32"/>
      <c r="Q20" s="36">
        <v>1.5620000000000001</v>
      </c>
      <c r="R20" s="34">
        <f>+TRUNC((P20*Q20),2)</f>
        <v>0</v>
      </c>
      <c r="S20" s="35">
        <f>IF(P20=0,0,TRUNC(10.14*(R20-7)^1.08))</f>
        <v>0</v>
      </c>
      <c r="T20" s="32">
        <v>10.199999999999999</v>
      </c>
      <c r="U20" s="38">
        <v>1.1153</v>
      </c>
      <c r="V20" s="39">
        <f>+TRUNC((T20*U20),2)</f>
        <v>11.37</v>
      </c>
      <c r="W20" s="35">
        <f>IF(T20=0,0,TRUNC(47.8338*(V20-1.5)^1.05))</f>
        <v>529</v>
      </c>
      <c r="X20" s="44" t="s">
        <v>46</v>
      </c>
    </row>
    <row r="21" spans="1:33" x14ac:dyDescent="0.2">
      <c r="A21" s="53" t="s">
        <v>20</v>
      </c>
      <c r="B21" s="61"/>
      <c r="C21" s="51"/>
      <c r="D21" s="45"/>
      <c r="E21" s="44"/>
      <c r="F21" s="44"/>
      <c r="G21" s="44"/>
      <c r="H21" s="45"/>
      <c r="I21" s="44"/>
      <c r="J21" s="44"/>
      <c r="K21" s="46"/>
      <c r="L21" s="45"/>
      <c r="M21" s="44"/>
      <c r="N21" s="44"/>
      <c r="O21" s="46"/>
      <c r="P21" s="45"/>
      <c r="Q21" s="44"/>
      <c r="R21" s="44"/>
      <c r="S21" s="46"/>
      <c r="T21" s="32"/>
      <c r="U21" s="38"/>
      <c r="V21" s="38"/>
      <c r="W21" s="40"/>
      <c r="X21" s="44"/>
    </row>
    <row r="22" spans="1:33" x14ac:dyDescent="0.2">
      <c r="A22" s="47"/>
      <c r="B22" s="62"/>
      <c r="C22" s="50"/>
      <c r="D22" s="29" t="s">
        <v>0</v>
      </c>
      <c r="E22" s="30"/>
      <c r="F22" s="30"/>
      <c r="G22" s="30" t="s">
        <v>1</v>
      </c>
      <c r="H22" s="29" t="s">
        <v>2</v>
      </c>
      <c r="I22" s="30"/>
      <c r="J22" s="30"/>
      <c r="K22" s="48" t="s">
        <v>1</v>
      </c>
      <c r="L22" s="29" t="s">
        <v>3</v>
      </c>
      <c r="M22" s="30"/>
      <c r="N22" s="30"/>
      <c r="O22" s="48" t="s">
        <v>1</v>
      </c>
      <c r="P22" s="29" t="s">
        <v>4</v>
      </c>
      <c r="Q22" s="30"/>
      <c r="R22" s="30"/>
      <c r="S22" s="48" t="s">
        <v>1</v>
      </c>
      <c r="T22" s="29" t="s">
        <v>5</v>
      </c>
      <c r="U22" s="30"/>
      <c r="V22" s="30"/>
      <c r="W22" s="30" t="s">
        <v>1</v>
      </c>
      <c r="X22" s="30" t="s">
        <v>6</v>
      </c>
      <c r="AG22" s="15"/>
    </row>
    <row r="23" spans="1:33" x14ac:dyDescent="0.2">
      <c r="A23" s="43" t="s">
        <v>21</v>
      </c>
      <c r="B23" s="66">
        <v>22469</v>
      </c>
      <c r="C23" s="51" t="s">
        <v>31</v>
      </c>
      <c r="D23" s="32">
        <v>29.43</v>
      </c>
      <c r="E23" s="36">
        <v>1.3984000000000001</v>
      </c>
      <c r="F23" s="34">
        <f>+TRUNC((D23*E23),2)</f>
        <v>41.15</v>
      </c>
      <c r="G23" s="104">
        <f>IF(D23=0,0,TRUNC(17.5458*(F23-6)^1.05))</f>
        <v>736</v>
      </c>
      <c r="H23" s="32">
        <v>10.73</v>
      </c>
      <c r="I23" s="36">
        <v>1.3706</v>
      </c>
      <c r="J23" s="34">
        <f>+TRUNC((H23*I23),2)</f>
        <v>14.7</v>
      </c>
      <c r="K23" s="35">
        <f>IF(H23=0,0,TRUNC(56.0211*(J23-1.5)^1.05))</f>
        <v>841</v>
      </c>
      <c r="L23" s="32">
        <v>31.31</v>
      </c>
      <c r="M23" s="36">
        <v>1.4407000000000001</v>
      </c>
      <c r="N23" s="34">
        <f>+TRUNC((L23*M23),2)</f>
        <v>45.1</v>
      </c>
      <c r="O23" s="35">
        <f>IF(L23=0,0,TRUNC(12.3311*(N23-3)^1.1))</f>
        <v>754</v>
      </c>
      <c r="P23" s="32">
        <v>24.12</v>
      </c>
      <c r="Q23" s="36">
        <v>1.4481999999999999</v>
      </c>
      <c r="R23" s="34">
        <f>+TRUNC((P23*Q23),2)</f>
        <v>34.93</v>
      </c>
      <c r="S23" s="35">
        <f>IF(P23=0,0,TRUNC(15.9803*(R23-3.8)^1.04))</f>
        <v>570</v>
      </c>
      <c r="T23" s="32">
        <v>10.46</v>
      </c>
      <c r="U23" s="38">
        <v>1.2918000000000001</v>
      </c>
      <c r="V23" s="39">
        <f>+TRUNC((T23*U23),2)</f>
        <v>13.51</v>
      </c>
      <c r="W23" s="49">
        <f>IF(T23=0,0,TRUNC(52.1403*(V23-1.5)^1.05))</f>
        <v>709</v>
      </c>
      <c r="X23" s="44">
        <f>G23+K23+O23+S23+W23</f>
        <v>3610</v>
      </c>
      <c r="AG23" s="15"/>
    </row>
    <row r="24" spans="1:33" x14ac:dyDescent="0.2">
      <c r="A24" s="43" t="s">
        <v>22</v>
      </c>
      <c r="B24" s="66">
        <v>27536</v>
      </c>
      <c r="C24" s="51" t="s">
        <v>32</v>
      </c>
      <c r="D24" s="32">
        <v>33.64</v>
      </c>
      <c r="E24" s="36">
        <v>1.2717000000000001</v>
      </c>
      <c r="F24" s="34">
        <f>+TRUNC((D24*E24),2)</f>
        <v>42.77</v>
      </c>
      <c r="G24" s="104">
        <f>IF(D24=0,0,TRUNC(17.5458*(F24-6)^1.05))</f>
        <v>772</v>
      </c>
      <c r="H24" s="32">
        <v>7.83</v>
      </c>
      <c r="I24" s="36">
        <v>1.1942999999999999</v>
      </c>
      <c r="J24" s="34">
        <f>+TRUNC((H24*I24),2)</f>
        <v>9.35</v>
      </c>
      <c r="K24" s="35">
        <f>IF(H24=0,0,TRUNC(56.0211*(J24-1.5)^1.05))</f>
        <v>487</v>
      </c>
      <c r="L24" s="32">
        <v>25.08</v>
      </c>
      <c r="M24" s="36">
        <v>1.2058</v>
      </c>
      <c r="N24" s="34">
        <f>+TRUNC((L24*M24),2)</f>
        <v>30.24</v>
      </c>
      <c r="O24" s="35">
        <f>IF(L24=0,0,TRUNC(12.3311*(N24-3)^1.1))</f>
        <v>467</v>
      </c>
      <c r="P24" s="32">
        <v>23.35</v>
      </c>
      <c r="Q24" s="36">
        <v>1.2479</v>
      </c>
      <c r="R24" s="34">
        <f>+TRUNC((P24*Q24),2)</f>
        <v>29.13</v>
      </c>
      <c r="S24" s="35">
        <f>IF(P24=0,0,TRUNC(15.9803*(R24-3.8)^1.04))</f>
        <v>460</v>
      </c>
      <c r="T24" s="32">
        <v>8.92</v>
      </c>
      <c r="U24" s="38">
        <v>1.2955000000000001</v>
      </c>
      <c r="V24" s="39">
        <f>+TRUNC((T24*U24),2)</f>
        <v>11.55</v>
      </c>
      <c r="W24" s="49">
        <f>IF(T24=0,0,TRUNC(52.1403*(V24-1.5)^1.05))</f>
        <v>588</v>
      </c>
      <c r="X24" s="44">
        <f>G24+K24+O24+S24+W24</f>
        <v>2774</v>
      </c>
      <c r="AG24" s="15"/>
    </row>
    <row r="25" spans="1:33" x14ac:dyDescent="0.2">
      <c r="A25" s="43" t="s">
        <v>23</v>
      </c>
      <c r="B25" s="66">
        <v>29884</v>
      </c>
      <c r="C25" s="51" t="s">
        <v>33</v>
      </c>
      <c r="D25" s="32">
        <v>19.809999999999999</v>
      </c>
      <c r="E25" s="36">
        <v>1.0942000000000001</v>
      </c>
      <c r="F25" s="34">
        <f>+TRUNC((D25*E25),2)</f>
        <v>21.67</v>
      </c>
      <c r="G25" s="104">
        <f>IF(D25=0,0,TRUNC(17.5458*(F25-6)^1.05))</f>
        <v>315</v>
      </c>
      <c r="H25" s="32">
        <v>7.4</v>
      </c>
      <c r="I25" s="36">
        <v>1.0367999999999999</v>
      </c>
      <c r="J25" s="34">
        <f>+TRUNC((H25*I25),2)</f>
        <v>7.67</v>
      </c>
      <c r="K25" s="35">
        <f>IF(H25=0,0,TRUNC(56.0211*(J25-1.5)^1.05))</f>
        <v>378</v>
      </c>
      <c r="L25" s="32">
        <v>19.61</v>
      </c>
      <c r="M25" s="36">
        <v>1.0367999999999999</v>
      </c>
      <c r="N25" s="34">
        <f>+TRUNC((L25*M25),2)</f>
        <v>20.329999999999998</v>
      </c>
      <c r="O25" s="35">
        <f>IF(L25=0,0,TRUNC(12.3311*(N25-3)^1.1))</f>
        <v>284</v>
      </c>
      <c r="P25" s="32">
        <v>21.8</v>
      </c>
      <c r="Q25" s="36">
        <v>1.0621</v>
      </c>
      <c r="R25" s="34">
        <f>+TRUNC((P25*Q25),2)</f>
        <v>23.15</v>
      </c>
      <c r="S25" s="35">
        <f>IF(P25=0,0,TRUNC(15.9803*(R25-3.8)^1.04))</f>
        <v>348</v>
      </c>
      <c r="T25" s="32">
        <v>7.05</v>
      </c>
      <c r="U25" s="38">
        <v>1.0922000000000001</v>
      </c>
      <c r="V25" s="39">
        <f>+TRUNC((T25*U25),2)</f>
        <v>7.7</v>
      </c>
      <c r="W25" s="49">
        <f>IF(T25=0,0,TRUNC(52.1403*(V25-1.5)^1.05))</f>
        <v>354</v>
      </c>
      <c r="X25" s="44">
        <f>G25+K25+O25+S25+W25</f>
        <v>1679</v>
      </c>
      <c r="AG25" s="15"/>
    </row>
    <row r="26" spans="1:33" hidden="1" x14ac:dyDescent="0.2">
      <c r="A26" s="25"/>
      <c r="B26" s="67"/>
      <c r="C26" s="8" t="s">
        <v>7</v>
      </c>
      <c r="D26" s="3"/>
      <c r="E26" s="2">
        <v>1.3082</v>
      </c>
      <c r="F26" s="12">
        <f>+TRUNC((D26*E26),2)</f>
        <v>0</v>
      </c>
      <c r="G26" s="105">
        <f>IF(D26=0,0,TRUNC(13.0449*(F26-7)^1.05))</f>
        <v>0</v>
      </c>
      <c r="H26" s="3"/>
      <c r="I26" s="2">
        <v>1.2482</v>
      </c>
      <c r="J26" s="12">
        <f>+TRUNC((H26*I26),2)</f>
        <v>0</v>
      </c>
      <c r="K26" s="13">
        <f>IF(H26=0,0,TRUNC(51.39*(J26-1.5)^1.05))</f>
        <v>0</v>
      </c>
      <c r="L26" s="3"/>
      <c r="M26" s="2">
        <v>1.0628</v>
      </c>
      <c r="N26" s="12">
        <f>+TRUNC((L26*M26),2)</f>
        <v>0</v>
      </c>
      <c r="O26" s="13">
        <f>IF(L26=0,0,TRUNC(12.91*(N26-4)^1.1))</f>
        <v>0</v>
      </c>
      <c r="P26" s="3"/>
      <c r="Q26" s="2">
        <v>1.4139999999999999</v>
      </c>
      <c r="R26" s="12">
        <f>+TRUNC((P26*Q26),2)</f>
        <v>0</v>
      </c>
      <c r="S26" s="13">
        <f>IF(P26=0,0,TRUNC(10.14*(R26-7)^1.08))</f>
        <v>0</v>
      </c>
      <c r="U26" s="1">
        <v>1.0424</v>
      </c>
      <c r="V26" s="14">
        <f>+TRUNC((T26*U26),2)</f>
        <v>0</v>
      </c>
      <c r="W26" s="13">
        <f>IF(T26=0,0,TRUNC(47.8338*(V26-1.5)^1.05))</f>
        <v>0</v>
      </c>
      <c r="X26" s="9">
        <f>G26+K26+O26+S26+W26</f>
        <v>0</v>
      </c>
      <c r="AG26" s="15"/>
    </row>
    <row r="27" spans="1:33" hidden="1" x14ac:dyDescent="0.2">
      <c r="A27" s="25"/>
      <c r="B27" s="67"/>
      <c r="C27" s="8" t="s">
        <v>7</v>
      </c>
      <c r="D27" s="3"/>
      <c r="E27" s="2">
        <v>1.3082</v>
      </c>
      <c r="F27" s="12">
        <f>+TRUNC((D27*E27),2)</f>
        <v>0</v>
      </c>
      <c r="G27" s="105">
        <f>IF(D27=0,0,TRUNC(13.0449*(F27-7)^1.05))</f>
        <v>0</v>
      </c>
      <c r="H27" s="3"/>
      <c r="I27" s="2">
        <v>1.2482</v>
      </c>
      <c r="J27" s="12">
        <f>+TRUNC((H27*I27),2)</f>
        <v>0</v>
      </c>
      <c r="K27" s="13">
        <f>IF(H27=0,0,TRUNC(51.39*(J27-1.5)^1.05))</f>
        <v>0</v>
      </c>
      <c r="L27" s="3"/>
      <c r="M27" s="2">
        <v>1.0628</v>
      </c>
      <c r="N27" s="12">
        <f>+TRUNC((L27*M27),2)</f>
        <v>0</v>
      </c>
      <c r="O27" s="13">
        <f>IF(L27=0,0,TRUNC(12.91*(N27-4)^1.1))</f>
        <v>0</v>
      </c>
      <c r="P27" s="3"/>
      <c r="Q27" s="2">
        <v>1.4139999999999999</v>
      </c>
      <c r="R27" s="12">
        <f>+TRUNC((P27*Q27),2)</f>
        <v>0</v>
      </c>
      <c r="S27" s="13">
        <f>IF(P27=0,0,TRUNC(10.14*(R27-7)^1.08))</f>
        <v>0</v>
      </c>
      <c r="U27" s="1">
        <v>1.0424</v>
      </c>
      <c r="V27" s="14">
        <f>+TRUNC((T27*U27),2)</f>
        <v>0</v>
      </c>
      <c r="W27" s="13">
        <f>IF(T27=0,0,TRUNC(47.8338*(V27-1.5)^1.05))</f>
        <v>0</v>
      </c>
      <c r="X27" s="9">
        <f>G27+K27+O27+S27+W27</f>
        <v>0</v>
      </c>
      <c r="AG27" s="15"/>
    </row>
    <row r="28" spans="1:33" hidden="1" x14ac:dyDescent="0.2">
      <c r="A28" s="25"/>
      <c r="B28" s="67"/>
      <c r="C28" s="8" t="s">
        <v>7</v>
      </c>
      <c r="D28" s="3"/>
      <c r="E28" s="2">
        <v>1.3082</v>
      </c>
      <c r="F28" s="12">
        <f>+TRUNC((D28*E28),2)</f>
        <v>0</v>
      </c>
      <c r="G28" s="105">
        <f>IF(D28=0,0,TRUNC(13.0449*(F28-7)^1.05))</f>
        <v>0</v>
      </c>
      <c r="H28" s="3"/>
      <c r="I28" s="2">
        <v>1.2482</v>
      </c>
      <c r="J28" s="12">
        <f>+TRUNC((H28*I28),2)</f>
        <v>0</v>
      </c>
      <c r="K28" s="13">
        <f>IF(H28=0,0,TRUNC(51.39*(J28-1.5)^1.05))</f>
        <v>0</v>
      </c>
      <c r="L28" s="3"/>
      <c r="M28" s="2">
        <v>1.0628</v>
      </c>
      <c r="N28" s="12">
        <f>+TRUNC((L28*M28),2)</f>
        <v>0</v>
      </c>
      <c r="O28" s="13">
        <f>IF(L28=0,0,TRUNC(12.91*(N28-4)^1.1))</f>
        <v>0</v>
      </c>
      <c r="P28" s="3"/>
      <c r="Q28" s="2">
        <v>1.4139999999999999</v>
      </c>
      <c r="R28" s="12">
        <f>+TRUNC((P28*Q28),2)</f>
        <v>0</v>
      </c>
      <c r="S28" s="13">
        <f>IF(P28=0,0,TRUNC(10.14*(R28-7)^1.08))</f>
        <v>0</v>
      </c>
      <c r="U28" s="1">
        <v>1.0424</v>
      </c>
      <c r="V28" s="14">
        <f>+TRUNC((T28*U28),2)</f>
        <v>0</v>
      </c>
      <c r="W28" s="13">
        <f>IF(T28=0,0,TRUNC(47.8338*(V28-1.5)^1.05))</f>
        <v>0</v>
      </c>
      <c r="X28" s="9">
        <f>G28+K28+O28+S28+W28</f>
        <v>0</v>
      </c>
      <c r="AG28" s="15"/>
    </row>
    <row r="29" spans="1:33" hidden="1" x14ac:dyDescent="0.2">
      <c r="A29" s="25"/>
      <c r="B29" s="67"/>
      <c r="C29" s="8" t="s">
        <v>7</v>
      </c>
      <c r="D29" s="3"/>
      <c r="E29" s="2">
        <v>1.3082</v>
      </c>
      <c r="F29" s="12">
        <f>+TRUNC((D29*E29),2)</f>
        <v>0</v>
      </c>
      <c r="G29" s="105">
        <f>IF(D29=0,0,TRUNC(13.0449*(F29-7)^1.05))</f>
        <v>0</v>
      </c>
      <c r="H29" s="3"/>
      <c r="I29" s="2">
        <v>1.2482</v>
      </c>
      <c r="J29" s="12">
        <f>+TRUNC((H29*I29),2)</f>
        <v>0</v>
      </c>
      <c r="K29" s="13">
        <f>IF(H29=0,0,TRUNC(51.39*(J29-1.5)^1.05))</f>
        <v>0</v>
      </c>
      <c r="L29" s="3"/>
      <c r="M29" s="2">
        <v>1.0628</v>
      </c>
      <c r="N29" s="12">
        <f>+TRUNC((L29*M29),2)</f>
        <v>0</v>
      </c>
      <c r="O29" s="13">
        <f>IF(L29=0,0,TRUNC(12.91*(N29-4)^1.1))</f>
        <v>0</v>
      </c>
      <c r="P29" s="3"/>
      <c r="Q29" s="2">
        <v>1.4139999999999999</v>
      </c>
      <c r="R29" s="12">
        <f>+TRUNC((P29*Q29),2)</f>
        <v>0</v>
      </c>
      <c r="S29" s="13">
        <f>IF(P29=0,0,TRUNC(10.14*(R29-7)^1.08))</f>
        <v>0</v>
      </c>
      <c r="U29" s="1">
        <v>1.0424</v>
      </c>
      <c r="V29" s="14">
        <f>+TRUNC((T29*U29),2)</f>
        <v>0</v>
      </c>
      <c r="W29" s="13">
        <f>IF(T29=0,0,TRUNC(47.8338*(V29-1.5)^1.05))</f>
        <v>0</v>
      </c>
      <c r="X29" s="9">
        <f>G29+K29+O29+S29+W29</f>
        <v>0</v>
      </c>
      <c r="AG29" s="15"/>
    </row>
    <row r="30" spans="1:33" hidden="1" x14ac:dyDescent="0.2">
      <c r="A30" s="26"/>
      <c r="B30" s="68"/>
      <c r="C30" s="16"/>
      <c r="D30" s="17"/>
      <c r="E30" s="18"/>
      <c r="F30" s="18"/>
      <c r="G30" s="18"/>
      <c r="H30" s="17"/>
      <c r="I30" s="18"/>
      <c r="J30" s="18"/>
      <c r="K30" s="19"/>
      <c r="L30" s="17"/>
      <c r="M30" s="18"/>
      <c r="N30" s="18"/>
      <c r="O30" s="19"/>
      <c r="P30" s="17"/>
      <c r="Q30" s="18"/>
      <c r="R30" s="18"/>
      <c r="S30" s="19"/>
      <c r="T30" s="20"/>
      <c r="U30" s="21"/>
      <c r="V30" s="21"/>
      <c r="W30" s="19"/>
      <c r="X30" s="11"/>
      <c r="AG30" s="15"/>
    </row>
    <row r="31" spans="1:33" hidden="1" x14ac:dyDescent="0.2"/>
    <row r="32" spans="1:33" hidden="1" x14ac:dyDescent="0.2"/>
    <row r="33" spans="1:33" hidden="1" x14ac:dyDescent="0.2"/>
    <row r="34" spans="1:33" hidden="1" x14ac:dyDescent="0.2">
      <c r="A34" s="25"/>
      <c r="B34" s="67"/>
      <c r="C34" s="8" t="s">
        <v>7</v>
      </c>
      <c r="D34" s="3"/>
      <c r="E34" s="2">
        <v>1.4656</v>
      </c>
      <c r="F34" s="12">
        <f>+TRUNC((D34*E34),2)</f>
        <v>0</v>
      </c>
      <c r="G34" s="105">
        <f>IF(D34=0,0,TRUNC(13.0449*(F34-7)^1.05))</f>
        <v>0</v>
      </c>
      <c r="H34" s="3"/>
      <c r="I34" s="2">
        <v>1.3607</v>
      </c>
      <c r="J34" s="12">
        <f>+TRUNC((H34*I34),2)</f>
        <v>0</v>
      </c>
      <c r="K34" s="13">
        <f>IF(H34=0,0,TRUNC(51.39*(J34-1.5)^1.05))</f>
        <v>0</v>
      </c>
      <c r="L34" s="3"/>
      <c r="M34" s="2">
        <v>1.1637</v>
      </c>
      <c r="N34" s="12">
        <f>+TRUNC((L34*M34),2)</f>
        <v>0</v>
      </c>
      <c r="O34" s="13">
        <f>IF(L34=0,0,TRUNC(12.91*(N34-4)^1.1))</f>
        <v>0</v>
      </c>
      <c r="P34" s="3"/>
      <c r="Q34" s="2">
        <v>1.5620000000000001</v>
      </c>
      <c r="R34" s="12">
        <f>+TRUNC((P34*Q34),2)</f>
        <v>0</v>
      </c>
      <c r="S34" s="13">
        <f>IF(P34=0,0,TRUNC(10.14*(R34-7)^1.08))</f>
        <v>0</v>
      </c>
      <c r="U34" s="1">
        <v>1.1153</v>
      </c>
      <c r="V34" s="14">
        <f>+TRUNC((T34*U34),2)</f>
        <v>0</v>
      </c>
      <c r="W34" s="13">
        <f>IF(T34=0,0,TRUNC(47.8338*(V34-1.5)^1.05))</f>
        <v>0</v>
      </c>
      <c r="X34" s="9">
        <f>G34+K34+O34+S34+W34</f>
        <v>0</v>
      </c>
    </row>
    <row r="35" spans="1:33" hidden="1" x14ac:dyDescent="0.2">
      <c r="A35" s="25"/>
      <c r="B35" s="67"/>
      <c r="C35" s="8" t="s">
        <v>7</v>
      </c>
      <c r="D35" s="3"/>
      <c r="E35" s="2">
        <v>1.4656</v>
      </c>
      <c r="F35" s="12">
        <f>+TRUNC((D35*E35),2)</f>
        <v>0</v>
      </c>
      <c r="G35" s="105">
        <f>IF(D35=0,0,TRUNC(13.0449*(F35-7)^1.05))</f>
        <v>0</v>
      </c>
      <c r="H35" s="3"/>
      <c r="I35" s="2">
        <v>1.3607</v>
      </c>
      <c r="J35" s="12">
        <f>+TRUNC((H35*I35),2)</f>
        <v>0</v>
      </c>
      <c r="K35" s="13">
        <f>IF(H35=0,0,TRUNC(51.39*(J35-1.5)^1.05))</f>
        <v>0</v>
      </c>
      <c r="L35" s="3"/>
      <c r="M35" s="2">
        <v>1.1637</v>
      </c>
      <c r="N35" s="12">
        <f>+TRUNC((L35*M35),2)</f>
        <v>0</v>
      </c>
      <c r="O35" s="13">
        <f>IF(L35=0,0,TRUNC(12.91*(N35-4)^1.1))</f>
        <v>0</v>
      </c>
      <c r="P35" s="3"/>
      <c r="Q35" s="2">
        <v>1.5620000000000001</v>
      </c>
      <c r="R35" s="12">
        <f>+TRUNC((P35*Q35),2)</f>
        <v>0</v>
      </c>
      <c r="S35" s="13">
        <f>IF(P35=0,0,TRUNC(10.14*(R35-7)^1.08))</f>
        <v>0</v>
      </c>
      <c r="U35" s="1">
        <v>1.1153</v>
      </c>
      <c r="V35" s="14">
        <f>+TRUNC((T35*U35),2)</f>
        <v>0</v>
      </c>
      <c r="W35" s="13">
        <f>IF(T35=0,0,TRUNC(47.8338*(V35-1.5)^1.05))</f>
        <v>0</v>
      </c>
      <c r="X35" s="9">
        <f>G35+K35+O35+S35+W35</f>
        <v>0</v>
      </c>
    </row>
    <row r="36" spans="1:33" hidden="1" x14ac:dyDescent="0.2">
      <c r="A36" s="26"/>
      <c r="B36" s="68"/>
      <c r="C36" s="16"/>
      <c r="D36" s="17"/>
      <c r="E36" s="18"/>
      <c r="F36" s="18"/>
      <c r="G36" s="18"/>
      <c r="H36" s="17"/>
      <c r="I36" s="18"/>
      <c r="J36" s="18"/>
      <c r="K36" s="19"/>
      <c r="L36" s="17"/>
      <c r="M36" s="18"/>
      <c r="N36" s="18"/>
      <c r="O36" s="19"/>
      <c r="P36" s="17"/>
      <c r="Q36" s="18"/>
      <c r="R36" s="18"/>
      <c r="S36" s="19"/>
      <c r="T36" s="20"/>
      <c r="U36" s="21"/>
      <c r="V36" s="21"/>
      <c r="W36" s="19"/>
      <c r="X36" s="11"/>
      <c r="AG36" s="15"/>
    </row>
    <row r="37" spans="1:33" hidden="1" x14ac:dyDescent="0.2">
      <c r="A37" s="25"/>
      <c r="B37" s="67"/>
      <c r="C37" s="8"/>
      <c r="D37" s="3"/>
      <c r="E37" s="22"/>
      <c r="F37" s="12"/>
      <c r="G37" s="105"/>
      <c r="H37" s="3"/>
      <c r="I37" s="22"/>
      <c r="J37" s="12"/>
      <c r="K37" s="13"/>
      <c r="L37" s="3"/>
      <c r="M37" s="2"/>
      <c r="N37" s="12"/>
      <c r="O37" s="13"/>
      <c r="P37" s="3"/>
      <c r="Q37" s="2"/>
      <c r="R37" s="12"/>
      <c r="S37" s="13"/>
      <c r="V37" s="14"/>
      <c r="W37" s="13"/>
    </row>
    <row r="38" spans="1:33" hidden="1" x14ac:dyDescent="0.2"/>
    <row r="39" spans="1:33" hidden="1" x14ac:dyDescent="0.2"/>
    <row r="40" spans="1:33" hidden="1" x14ac:dyDescent="0.2"/>
    <row r="41" spans="1:33" hidden="1" x14ac:dyDescent="0.2">
      <c r="A41" s="25"/>
      <c r="B41" s="67"/>
      <c r="C41" s="8" t="s">
        <v>7</v>
      </c>
      <c r="D41" s="3"/>
      <c r="E41" s="22">
        <v>1.4523999999999999</v>
      </c>
      <c r="F41" s="12">
        <f>+TRUNC((D41*E41),2)</f>
        <v>0</v>
      </c>
      <c r="G41" s="105">
        <f>IF(D41=0,0,TRUNC(13.0449*(F41-7)^1.05))</f>
        <v>0</v>
      </c>
      <c r="H41" s="3"/>
      <c r="I41" s="22">
        <v>1.2806</v>
      </c>
      <c r="J41" s="12">
        <f>+TRUNC((H41*I41),2)</f>
        <v>0</v>
      </c>
      <c r="K41" s="13">
        <f>IF(H41=0,0,TRUNC(51.39*(J41-1.5)^1.05))</f>
        <v>0</v>
      </c>
      <c r="L41" s="3"/>
      <c r="M41" s="2">
        <v>1.2781</v>
      </c>
      <c r="N41" s="12">
        <f>+TRUNC((L41*M41),2)</f>
        <v>0</v>
      </c>
      <c r="O41" s="13">
        <f>IF(L41=0,0,TRUNC(12.91*(N41-4)^1.1))</f>
        <v>0</v>
      </c>
      <c r="P41" s="3"/>
      <c r="Q41" s="2">
        <v>1.6800999999999999</v>
      </c>
      <c r="R41" s="12">
        <f>+TRUNC((P41*Q41),2)</f>
        <v>0</v>
      </c>
      <c r="S41" s="13">
        <f>IF(P41=0,0,TRUNC(10.14*(R41-7)^1.08))</f>
        <v>0</v>
      </c>
      <c r="U41" s="1">
        <v>1.1408</v>
      </c>
      <c r="V41" s="14">
        <f>+TRUNC((T41*U41),2)</f>
        <v>0</v>
      </c>
      <c r="W41" s="13">
        <f>IF(T41=0,0,TRUNC(47.8338*(V41-1.5)^1.05))</f>
        <v>0</v>
      </c>
      <c r="X41" s="9">
        <f>G41+K41+O41+S41+W41</f>
        <v>0</v>
      </c>
    </row>
    <row r="42" spans="1:33" hidden="1" x14ac:dyDescent="0.2">
      <c r="A42" s="26"/>
      <c r="B42" s="68"/>
      <c r="C42" s="16"/>
      <c r="D42" s="17"/>
      <c r="E42" s="18"/>
      <c r="F42" s="18"/>
      <c r="G42" s="18"/>
      <c r="H42" s="17"/>
      <c r="I42" s="18"/>
      <c r="J42" s="18"/>
      <c r="K42" s="19"/>
      <c r="L42" s="17"/>
      <c r="M42" s="18"/>
      <c r="N42" s="18"/>
      <c r="O42" s="19"/>
      <c r="P42" s="17"/>
      <c r="Q42" s="18"/>
      <c r="R42" s="18"/>
      <c r="S42" s="19"/>
      <c r="T42" s="20"/>
      <c r="U42" s="21"/>
      <c r="V42" s="21"/>
      <c r="W42" s="19"/>
      <c r="X42" s="11"/>
      <c r="AG42" s="15"/>
    </row>
    <row r="43" spans="1:33" hidden="1" x14ac:dyDescent="0.2"/>
    <row r="44" spans="1:33" hidden="1" x14ac:dyDescent="0.2">
      <c r="A44" s="25"/>
      <c r="B44" s="67"/>
      <c r="C44" s="8" t="s">
        <v>7</v>
      </c>
      <c r="D44" s="3"/>
      <c r="E44" s="22">
        <v>1.649</v>
      </c>
      <c r="F44" s="12">
        <f>+TRUNC((D44*E44),2)</f>
        <v>0</v>
      </c>
      <c r="G44" s="105">
        <f>IF(D44=0,0,TRUNC(13.0449*(F44-7)^1.05))</f>
        <v>0</v>
      </c>
      <c r="H44" s="3"/>
      <c r="I44" s="22">
        <v>1.3993</v>
      </c>
      <c r="J44" s="12">
        <f>+TRUNC((H44*I44),2)</f>
        <v>0</v>
      </c>
      <c r="K44" s="13">
        <f>IF(H44=0,0,TRUNC(51.39*(J44-1.5)^1.05))</f>
        <v>0</v>
      </c>
      <c r="L44" s="3"/>
      <c r="M44" s="2">
        <v>1.4332</v>
      </c>
      <c r="N44" s="12">
        <f>+TRUNC((L44*M44),2)</f>
        <v>0</v>
      </c>
      <c r="O44" s="13">
        <f>IF(L44=0,0,TRUNC(12.91*(N44-4)^1.1))</f>
        <v>0</v>
      </c>
      <c r="P44" s="3"/>
      <c r="Q44" s="2">
        <v>1.8932</v>
      </c>
      <c r="R44" s="12">
        <f>+TRUNC((P44*Q44),2)</f>
        <v>0</v>
      </c>
      <c r="S44" s="13">
        <f>IF(P44=0,0,TRUNC(10.14*(R44-7)^1.08))</f>
        <v>0</v>
      </c>
      <c r="U44" s="1">
        <v>1.2285999999999999</v>
      </c>
      <c r="V44" s="14">
        <f>+TRUNC((T44*U44),2)</f>
        <v>0</v>
      </c>
      <c r="W44" s="13">
        <f>IF(T44=0,0,TRUNC(47.8338*(V44-1.5)^1.05))</f>
        <v>0</v>
      </c>
      <c r="X44" s="9">
        <f>G44+K44+O44+S44+W44</f>
        <v>0</v>
      </c>
    </row>
    <row r="45" spans="1:33" hidden="1" x14ac:dyDescent="0.2">
      <c r="A45" s="25"/>
      <c r="B45" s="67"/>
      <c r="C45" s="8" t="s">
        <v>7</v>
      </c>
      <c r="D45" s="3"/>
      <c r="E45" s="22">
        <v>1.649</v>
      </c>
      <c r="F45" s="12">
        <f>+TRUNC((D45*E45),2)</f>
        <v>0</v>
      </c>
      <c r="G45" s="105">
        <f>IF(D45=0,0,TRUNC(13.0449*(F45-7)^1.05))</f>
        <v>0</v>
      </c>
      <c r="H45" s="3"/>
      <c r="I45" s="22">
        <v>1.3993</v>
      </c>
      <c r="J45" s="12">
        <f>+TRUNC((H45*I45),2)</f>
        <v>0</v>
      </c>
      <c r="K45" s="13">
        <f>IF(H45=0,0,TRUNC(51.39*(J45-1.5)^1.05))</f>
        <v>0</v>
      </c>
      <c r="L45" s="3"/>
      <c r="M45" s="2">
        <v>1.4332</v>
      </c>
      <c r="N45" s="12">
        <f>+TRUNC((L45*M45),2)</f>
        <v>0</v>
      </c>
      <c r="O45" s="13">
        <f>IF(L45=0,0,TRUNC(12.91*(N45-4)^1.1))</f>
        <v>0</v>
      </c>
      <c r="P45" s="3"/>
      <c r="Q45" s="2">
        <v>1.8932</v>
      </c>
      <c r="R45" s="12">
        <f>+TRUNC((P45*Q45),2)</f>
        <v>0</v>
      </c>
      <c r="S45" s="13">
        <f>IF(P45=0,0,TRUNC(10.14*(R45-7)^1.08))</f>
        <v>0</v>
      </c>
      <c r="U45" s="1">
        <v>1.2285999999999999</v>
      </c>
      <c r="V45" s="14">
        <f>+TRUNC((T45*U45),2)</f>
        <v>0</v>
      </c>
      <c r="W45" s="13">
        <f>IF(T45=0,0,TRUNC(47.8338*(V45-1.5)^1.05))</f>
        <v>0</v>
      </c>
      <c r="X45" s="9">
        <f>G45+K45+O45+S45+W45</f>
        <v>0</v>
      </c>
    </row>
    <row r="46" spans="1:33" hidden="1" x14ac:dyDescent="0.2">
      <c r="A46" s="25"/>
      <c r="B46" s="67"/>
      <c r="C46" s="8" t="s">
        <v>7</v>
      </c>
      <c r="D46" s="3"/>
      <c r="E46" s="22">
        <v>1.649</v>
      </c>
      <c r="F46" s="12">
        <f>+TRUNC((D46*E46),2)</f>
        <v>0</v>
      </c>
      <c r="G46" s="105">
        <f>IF(D46=0,0,TRUNC(13.0449*(F46-7)^1.05))</f>
        <v>0</v>
      </c>
      <c r="H46" s="3"/>
      <c r="I46" s="22">
        <v>1.3993</v>
      </c>
      <c r="J46" s="12">
        <f>+TRUNC((H46*I46),2)</f>
        <v>0</v>
      </c>
      <c r="K46" s="13">
        <f>IF(H46=0,0,TRUNC(51.39*(J46-1.5)^1.05))</f>
        <v>0</v>
      </c>
      <c r="L46" s="3"/>
      <c r="M46" s="2">
        <v>1.4332</v>
      </c>
      <c r="N46" s="12">
        <f>+TRUNC((L46*M46),2)</f>
        <v>0</v>
      </c>
      <c r="O46" s="13">
        <f>IF(L46=0,0,TRUNC(12.91*(N46-4)^1.1))</f>
        <v>0</v>
      </c>
      <c r="P46" s="3"/>
      <c r="Q46" s="2">
        <v>1.8932</v>
      </c>
      <c r="R46" s="12">
        <f>+TRUNC((P46*Q46),2)</f>
        <v>0</v>
      </c>
      <c r="S46" s="13">
        <f>IF(P46=0,0,TRUNC(10.14*(R46-7)^1.08))</f>
        <v>0</v>
      </c>
      <c r="U46" s="1">
        <v>1.2285999999999999</v>
      </c>
      <c r="V46" s="14">
        <f>+TRUNC((T46*U46),2)</f>
        <v>0</v>
      </c>
      <c r="W46" s="13">
        <f>IF(T46=0,0,TRUNC(47.8338*(V46-1.5)^1.05))</f>
        <v>0</v>
      </c>
      <c r="X46" s="9">
        <f>G46+K46+O46+S46+W46</f>
        <v>0</v>
      </c>
    </row>
    <row r="47" spans="1:33" hidden="1" x14ac:dyDescent="0.2">
      <c r="A47" s="26"/>
      <c r="B47" s="68"/>
      <c r="C47" s="16"/>
      <c r="D47" s="17"/>
      <c r="E47" s="18"/>
      <c r="F47" s="18"/>
      <c r="G47" s="18"/>
      <c r="H47" s="17"/>
      <c r="I47" s="18"/>
      <c r="J47" s="18"/>
      <c r="K47" s="19"/>
      <c r="L47" s="17"/>
      <c r="M47" s="18"/>
      <c r="N47" s="18"/>
      <c r="O47" s="19"/>
      <c r="P47" s="17"/>
      <c r="Q47" s="18"/>
      <c r="R47" s="18"/>
      <c r="S47" s="19"/>
      <c r="T47" s="20"/>
      <c r="U47" s="21"/>
      <c r="V47" s="21"/>
      <c r="W47" s="19"/>
      <c r="X47" s="11"/>
      <c r="AG47" s="15"/>
    </row>
    <row r="48" spans="1:33" hidden="1" x14ac:dyDescent="0.2">
      <c r="A48" s="25"/>
      <c r="B48" s="67"/>
      <c r="C48" s="8" t="s">
        <v>7</v>
      </c>
      <c r="D48" s="3"/>
      <c r="E48" s="22">
        <v>1.8653999999999999</v>
      </c>
      <c r="F48" s="12">
        <f>+TRUNC((D48*E48),2)</f>
        <v>0</v>
      </c>
      <c r="G48" s="105">
        <f>IF(D48=0,0,TRUNC(13.0449*(F48-7)^1.05))</f>
        <v>0</v>
      </c>
      <c r="H48" s="3"/>
      <c r="I48" s="22">
        <v>1.5053000000000001</v>
      </c>
      <c r="J48" s="12">
        <f>+TRUNC((H48*I48),2)</f>
        <v>0</v>
      </c>
      <c r="K48" s="13">
        <f>IF(H48=0,0,TRUNC(51.39*(J48-1.5)^1.05))</f>
        <v>0</v>
      </c>
      <c r="L48" s="3"/>
      <c r="M48" s="2">
        <v>1.6440999999999999</v>
      </c>
      <c r="N48" s="12">
        <f>+TRUNC((L48*M48),2)</f>
        <v>0</v>
      </c>
      <c r="O48" s="13">
        <f>IF(L48=0,0,TRUNC(12.91*(N48-4)^1.1))</f>
        <v>0</v>
      </c>
      <c r="P48" s="3"/>
      <c r="Q48" s="2">
        <v>2.0952000000000002</v>
      </c>
      <c r="R48" s="12">
        <f>+TRUNC((P48*Q48),2)</f>
        <v>0</v>
      </c>
      <c r="S48" s="13">
        <f>IF(P48=0,0,TRUNC(10.14*(R48-7)^1.08))</f>
        <v>0</v>
      </c>
      <c r="U48" s="1">
        <v>1.3043</v>
      </c>
      <c r="V48" s="14">
        <f>+TRUNC((T48*U48),2)</f>
        <v>0</v>
      </c>
      <c r="W48" s="13">
        <f>IF(T48=0,0,TRUNC(47.8338*(V48-1.5)^1.05))</f>
        <v>0</v>
      </c>
      <c r="X48" s="9">
        <f>G48+K48+O48+S48+W48</f>
        <v>0</v>
      </c>
      <c r="AG48" s="15"/>
    </row>
    <row r="49" spans="1:33" hidden="1" x14ac:dyDescent="0.2">
      <c r="A49" s="25"/>
      <c r="B49" s="67"/>
      <c r="C49" s="8" t="s">
        <v>7</v>
      </c>
      <c r="D49" s="3"/>
      <c r="E49" s="22">
        <v>1.8653999999999999</v>
      </c>
      <c r="F49" s="12">
        <f>+TRUNC((D49*E49),2)</f>
        <v>0</v>
      </c>
      <c r="G49" s="105">
        <f>IF(D49=0,0,TRUNC(13.0449*(F49-7)^1.05))</f>
        <v>0</v>
      </c>
      <c r="H49" s="3"/>
      <c r="I49" s="22">
        <v>1.5053000000000001</v>
      </c>
      <c r="J49" s="12">
        <f>+TRUNC((H49*I49),2)</f>
        <v>0</v>
      </c>
      <c r="K49" s="13">
        <f>IF(H49=0,0,TRUNC(51.39*(J49-1.5)^1.05))</f>
        <v>0</v>
      </c>
      <c r="L49" s="3"/>
      <c r="M49" s="2">
        <v>1.6440999999999999</v>
      </c>
      <c r="N49" s="12">
        <f>+TRUNC((L49*M49),2)</f>
        <v>0</v>
      </c>
      <c r="O49" s="13">
        <f>IF(L49=0,0,TRUNC(12.91*(N49-4)^1.1))</f>
        <v>0</v>
      </c>
      <c r="P49" s="3"/>
      <c r="Q49" s="2">
        <v>2.0952000000000002</v>
      </c>
      <c r="R49" s="12">
        <f>+TRUNC((P49*Q49),2)</f>
        <v>0</v>
      </c>
      <c r="S49" s="13">
        <f>IF(P49=0,0,TRUNC(10.14*(R49-7)^1.08))</f>
        <v>0</v>
      </c>
      <c r="U49" s="1">
        <v>1.3043</v>
      </c>
      <c r="V49" s="14">
        <f>+TRUNC((T49*U49),2)</f>
        <v>0</v>
      </c>
      <c r="W49" s="13">
        <f>IF(T49=0,0,TRUNC(47.8338*(V49-1.5)^1.05))</f>
        <v>0</v>
      </c>
      <c r="X49" s="9">
        <f>G49+K49+O49+S49+W49</f>
        <v>0</v>
      </c>
      <c r="AG49" s="15"/>
    </row>
    <row r="50" spans="1:33" hidden="1" x14ac:dyDescent="0.2">
      <c r="A50" s="25"/>
      <c r="B50" s="67"/>
      <c r="C50" s="8" t="s">
        <v>7</v>
      </c>
      <c r="D50" s="3"/>
      <c r="E50" s="22">
        <v>1.8653999999999999</v>
      </c>
      <c r="F50" s="12">
        <f>+TRUNC((D50*E50),2)</f>
        <v>0</v>
      </c>
      <c r="G50" s="105">
        <f>IF(D50=0,0,TRUNC(13.0449*(F50-7)^1.05))</f>
        <v>0</v>
      </c>
      <c r="H50" s="3"/>
      <c r="I50" s="22">
        <v>1.5053000000000001</v>
      </c>
      <c r="J50" s="12">
        <f>+TRUNC((H50*I50),2)</f>
        <v>0</v>
      </c>
      <c r="K50" s="13">
        <f>IF(H50=0,0,TRUNC(51.39*(J50-1.5)^1.05))</f>
        <v>0</v>
      </c>
      <c r="L50" s="3"/>
      <c r="M50" s="2">
        <v>1.6440999999999999</v>
      </c>
      <c r="N50" s="12">
        <f>+TRUNC((L50*M50),2)</f>
        <v>0</v>
      </c>
      <c r="O50" s="13">
        <f>IF(L50=0,0,TRUNC(12.91*(N50-4)^1.1))</f>
        <v>0</v>
      </c>
      <c r="P50" s="3"/>
      <c r="Q50" s="2">
        <v>2.0952000000000002</v>
      </c>
      <c r="R50" s="12">
        <f>+TRUNC((P50*Q50),2)</f>
        <v>0</v>
      </c>
      <c r="S50" s="13">
        <f>IF(P50=0,0,TRUNC(10.14*(R50-7)^1.08))</f>
        <v>0</v>
      </c>
      <c r="U50" s="1">
        <v>1.3043</v>
      </c>
      <c r="V50" s="14">
        <f>+TRUNC((T50*U50),2)</f>
        <v>0</v>
      </c>
      <c r="W50" s="13">
        <f>IF(T50=0,0,TRUNC(47.8338*(V50-1.5)^1.05))</f>
        <v>0</v>
      </c>
      <c r="X50" s="9">
        <f>G50+K50+O50+S50+W50</f>
        <v>0</v>
      </c>
      <c r="AG50" s="15"/>
    </row>
    <row r="51" spans="1:33" hidden="1" x14ac:dyDescent="0.2">
      <c r="A51" s="26"/>
      <c r="B51" s="68"/>
      <c r="C51" s="16"/>
      <c r="D51" s="17"/>
      <c r="E51" s="18"/>
      <c r="F51" s="18"/>
      <c r="G51" s="18"/>
      <c r="H51" s="17"/>
      <c r="I51" s="18"/>
      <c r="J51" s="18"/>
      <c r="K51" s="19"/>
      <c r="L51" s="17"/>
      <c r="M51" s="18"/>
      <c r="N51" s="18"/>
      <c r="O51" s="19"/>
      <c r="P51" s="17"/>
      <c r="Q51" s="18"/>
      <c r="R51" s="18"/>
      <c r="S51" s="19"/>
      <c r="T51" s="20"/>
      <c r="U51" s="21"/>
      <c r="V51" s="21"/>
      <c r="W51" s="19"/>
      <c r="X51" s="11"/>
      <c r="AG51" s="15"/>
    </row>
    <row r="52" spans="1:33" hidden="1" x14ac:dyDescent="0.2">
      <c r="A52" s="25"/>
      <c r="B52" s="67"/>
      <c r="C52" s="8" t="s">
        <v>7</v>
      </c>
      <c r="D52" s="3"/>
      <c r="E52" s="22">
        <v>2.2212000000000001</v>
      </c>
      <c r="F52" s="12">
        <f>+TRUNC((D52*E52),2)</f>
        <v>0</v>
      </c>
      <c r="G52" s="105">
        <f>IF(D52=0,0,TRUNC(13.0449*(F52-7)^1.05))</f>
        <v>0</v>
      </c>
      <c r="H52" s="3"/>
      <c r="I52" s="22">
        <v>1.6866000000000001</v>
      </c>
      <c r="J52" s="12">
        <f>+TRUNC((H52*I52),2)</f>
        <v>0</v>
      </c>
      <c r="K52" s="13">
        <f>IF(H52=0,0,TRUNC(51.39*(J52-1.5)^1.05))</f>
        <v>0</v>
      </c>
      <c r="L52" s="3"/>
      <c r="M52" s="2">
        <v>1.9508000000000001</v>
      </c>
      <c r="N52" s="12">
        <f>+TRUNC((L52*M52),2)</f>
        <v>0</v>
      </c>
      <c r="O52" s="13">
        <f>IF(L52=0,0,TRUNC(12.91*(N52-4)^1.1))</f>
        <v>0</v>
      </c>
      <c r="P52" s="3"/>
      <c r="Q52" s="2">
        <v>2.4378000000000002</v>
      </c>
      <c r="R52" s="12">
        <f>+TRUNC((P52*Q52),2)</f>
        <v>0</v>
      </c>
      <c r="S52" s="13">
        <f>IF(P52=0,0,TRUNC(10.14*(R52-7)^1.08))</f>
        <v>0</v>
      </c>
      <c r="T52" s="24"/>
      <c r="U52" s="1">
        <v>1.4452</v>
      </c>
      <c r="V52" s="14">
        <f>+TRUNC((T52*U52),2)</f>
        <v>0</v>
      </c>
      <c r="W52" s="13">
        <f>IF(T52=0,0,TRUNC(47.8338*(V52-1.5)^1.05))</f>
        <v>0</v>
      </c>
      <c r="X52" s="9">
        <f>G52+K52+O52+S52+W52</f>
        <v>0</v>
      </c>
      <c r="AG52" s="15"/>
    </row>
    <row r="53" spans="1:33" hidden="1" x14ac:dyDescent="0.2">
      <c r="A53" s="25"/>
      <c r="B53" s="67"/>
      <c r="C53" s="8" t="s">
        <v>7</v>
      </c>
      <c r="D53" s="3"/>
      <c r="E53" s="22">
        <v>2.2212000000000001</v>
      </c>
      <c r="F53" s="12">
        <f>+TRUNC((D53*E53),2)</f>
        <v>0</v>
      </c>
      <c r="G53" s="105">
        <f>IF(D53=0,0,TRUNC(13.0449*(F53-7)^1.05))</f>
        <v>0</v>
      </c>
      <c r="H53" s="3"/>
      <c r="I53" s="22">
        <v>1.6866000000000001</v>
      </c>
      <c r="J53" s="12">
        <f>+TRUNC((H53*I53),2)</f>
        <v>0</v>
      </c>
      <c r="K53" s="13">
        <f>IF(H53=0,0,TRUNC(51.39*(J53-1.5)^1.05))</f>
        <v>0</v>
      </c>
      <c r="L53" s="3"/>
      <c r="M53" s="2">
        <v>1.9508000000000001</v>
      </c>
      <c r="N53" s="12">
        <f>+TRUNC((L53*M53),2)</f>
        <v>0</v>
      </c>
      <c r="O53" s="13">
        <f>IF(L53=0,0,TRUNC(12.91*(N53-4)^1.1))</f>
        <v>0</v>
      </c>
      <c r="P53" s="3"/>
      <c r="Q53" s="2">
        <v>2.4378000000000002</v>
      </c>
      <c r="R53" s="12">
        <f>+TRUNC((P53*Q53),2)</f>
        <v>0</v>
      </c>
      <c r="S53" s="13">
        <f>IF(P53=0,0,TRUNC(10.14*(R53-7)^1.08))</f>
        <v>0</v>
      </c>
      <c r="T53" s="24"/>
      <c r="U53" s="1">
        <v>1.4452</v>
      </c>
      <c r="V53" s="14">
        <f>+TRUNC((T53*U53),2)</f>
        <v>0</v>
      </c>
      <c r="W53" s="13">
        <f>IF(T53=0,0,TRUNC(47.8338*(V53-1.5)^1.05))</f>
        <v>0</v>
      </c>
      <c r="X53" s="9">
        <f>G53+K53+O53+S53+W53</f>
        <v>0</v>
      </c>
      <c r="AG53" s="15"/>
    </row>
    <row r="54" spans="1:33" hidden="1" x14ac:dyDescent="0.2">
      <c r="A54" s="25"/>
      <c r="B54" s="67"/>
      <c r="C54" s="8"/>
    </row>
    <row r="55" spans="1:33" x14ac:dyDescent="0.2">
      <c r="C55" s="1"/>
    </row>
    <row r="56" spans="1:33" ht="12" x14ac:dyDescent="0.2">
      <c r="A56" s="75"/>
      <c r="B56" s="76"/>
      <c r="C56" s="1"/>
      <c r="P56" s="5" t="s">
        <v>43</v>
      </c>
    </row>
    <row r="57" spans="1:33" ht="12" x14ac:dyDescent="0.2">
      <c r="A57" s="77"/>
      <c r="B57" s="78"/>
      <c r="C57" s="8"/>
      <c r="P57" s="5" t="s">
        <v>37</v>
      </c>
    </row>
    <row r="59" spans="1:33" ht="12" x14ac:dyDescent="0.2">
      <c r="A59" s="5"/>
      <c r="B59" s="1"/>
      <c r="C59" s="1"/>
      <c r="D59" s="4"/>
      <c r="E59" s="5"/>
      <c r="H59" s="6"/>
      <c r="I59" s="3"/>
      <c r="K59" s="1"/>
      <c r="L59" s="6"/>
      <c r="M59" s="9"/>
      <c r="O59" s="1"/>
      <c r="P59" s="1"/>
      <c r="S59" s="1"/>
      <c r="T59" s="1"/>
      <c r="W59" s="1"/>
      <c r="X59" s="1"/>
    </row>
    <row r="60" spans="1:33" ht="12" x14ac:dyDescent="0.2">
      <c r="A60" s="5"/>
      <c r="B60" s="1"/>
      <c r="C60" s="1"/>
      <c r="D60" s="4"/>
      <c r="E60" s="5"/>
      <c r="H60" s="6"/>
      <c r="I60" s="3"/>
      <c r="K60" s="1"/>
      <c r="L60" s="6"/>
      <c r="M60" s="9"/>
      <c r="O60" s="1"/>
      <c r="P60" s="1"/>
      <c r="S60" s="1"/>
      <c r="T60" s="1"/>
      <c r="W60" s="1"/>
      <c r="X60" s="1"/>
    </row>
    <row r="61" spans="1:33" ht="12" x14ac:dyDescent="0.2">
      <c r="A61" s="5"/>
      <c r="B61" s="1"/>
      <c r="C61" s="1"/>
      <c r="D61" s="4"/>
      <c r="E61" s="5"/>
      <c r="H61" s="6"/>
      <c r="I61" s="3"/>
      <c r="K61" s="1"/>
      <c r="L61" s="6"/>
      <c r="M61" s="9"/>
      <c r="O61" s="1"/>
      <c r="P61" s="1"/>
      <c r="S61" s="1"/>
      <c r="T61" s="1"/>
      <c r="W61" s="1"/>
      <c r="X61" s="1"/>
    </row>
    <row r="62" spans="1:33" ht="12" x14ac:dyDescent="0.2">
      <c r="A62" s="5"/>
      <c r="B62" s="1"/>
      <c r="C62" s="1"/>
      <c r="D62" s="4"/>
      <c r="E62" s="5"/>
      <c r="H62" s="6"/>
      <c r="I62" s="3"/>
      <c r="K62" s="1"/>
      <c r="L62" s="6"/>
      <c r="M62" s="9"/>
      <c r="O62" s="1"/>
      <c r="P62" s="1"/>
      <c r="S62" s="1"/>
      <c r="T62" s="1"/>
      <c r="W62" s="1"/>
      <c r="X62" s="1"/>
    </row>
    <row r="63" spans="1:33" ht="12" x14ac:dyDescent="0.2">
      <c r="A63" s="5"/>
      <c r="B63" s="1"/>
      <c r="C63" s="1"/>
      <c r="D63" s="4"/>
      <c r="E63" s="5"/>
      <c r="H63" s="6"/>
      <c r="I63" s="3"/>
      <c r="K63" s="1"/>
      <c r="L63" s="6"/>
      <c r="M63" s="9"/>
      <c r="O63" s="1"/>
      <c r="P63" s="1"/>
      <c r="S63" s="1"/>
      <c r="T63" s="1"/>
      <c r="W63" s="1"/>
      <c r="X63" s="1"/>
    </row>
    <row r="64" spans="1:33" ht="12" x14ac:dyDescent="0.2">
      <c r="A64" s="5"/>
      <c r="B64" s="1"/>
      <c r="C64" s="1"/>
      <c r="D64" s="4"/>
      <c r="E64" s="5"/>
      <c r="H64" s="6"/>
      <c r="I64" s="3"/>
      <c r="K64" s="1"/>
      <c r="L64" s="6"/>
      <c r="M64" s="9"/>
      <c r="O64" s="1"/>
      <c r="P64" s="1"/>
      <c r="S64" s="1"/>
      <c r="T64" s="1"/>
      <c r="W64" s="1"/>
      <c r="X64" s="1"/>
    </row>
    <row r="65" spans="1:24" ht="12" x14ac:dyDescent="0.2">
      <c r="A65" s="5"/>
      <c r="B65" s="1"/>
      <c r="C65" s="1"/>
      <c r="D65" s="4"/>
      <c r="E65" s="5"/>
      <c r="H65" s="6"/>
      <c r="I65" s="3"/>
      <c r="K65" s="1"/>
      <c r="L65" s="6"/>
      <c r="M65" s="9"/>
      <c r="O65" s="1"/>
      <c r="P65" s="1"/>
      <c r="S65" s="1"/>
      <c r="T65" s="1"/>
      <c r="W65" s="1"/>
      <c r="X65" s="1"/>
    </row>
    <row r="66" spans="1:24" ht="12" x14ac:dyDescent="0.2">
      <c r="A66" s="5"/>
      <c r="B66" s="1"/>
      <c r="C66" s="1"/>
      <c r="D66" s="4"/>
      <c r="E66" s="5"/>
      <c r="H66" s="6"/>
      <c r="I66" s="3"/>
      <c r="K66" s="1"/>
      <c r="L66" s="6"/>
      <c r="M66" s="9"/>
      <c r="O66" s="1"/>
      <c r="P66" s="1"/>
      <c r="S66" s="1"/>
      <c r="T66" s="1"/>
      <c r="W66" s="1"/>
      <c r="X66" s="1"/>
    </row>
    <row r="67" spans="1:24" ht="12" x14ac:dyDescent="0.2">
      <c r="A67" s="5"/>
      <c r="B67" s="1"/>
      <c r="C67" s="1"/>
      <c r="D67" s="4"/>
      <c r="E67" s="5"/>
      <c r="H67" s="6"/>
      <c r="I67" s="3"/>
      <c r="K67" s="1"/>
      <c r="L67" s="6"/>
      <c r="M67" s="9"/>
      <c r="O67" s="1"/>
      <c r="P67" s="1"/>
      <c r="S67" s="1"/>
      <c r="T67" s="1"/>
      <c r="W67" s="1"/>
      <c r="X67" s="1"/>
    </row>
    <row r="68" spans="1:24" ht="12" x14ac:dyDescent="0.2">
      <c r="A68" s="5"/>
      <c r="B68" s="1"/>
      <c r="C68" s="1"/>
      <c r="D68" s="4"/>
      <c r="E68" s="5"/>
      <c r="H68" s="6"/>
      <c r="I68" s="3"/>
      <c r="K68" s="1"/>
      <c r="L68" s="6"/>
      <c r="M68" s="9"/>
      <c r="O68" s="1"/>
      <c r="P68" s="1"/>
      <c r="S68" s="1"/>
      <c r="T68" s="1"/>
      <c r="W68" s="1"/>
      <c r="X68" s="1"/>
    </row>
    <row r="69" spans="1:24" ht="12" x14ac:dyDescent="0.2">
      <c r="A69" s="5"/>
      <c r="B69" s="1"/>
      <c r="C69" s="1"/>
      <c r="D69" s="4"/>
      <c r="E69" s="5"/>
      <c r="H69" s="6"/>
      <c r="I69" s="3"/>
      <c r="K69" s="1"/>
      <c r="L69" s="6"/>
      <c r="M69" s="9"/>
      <c r="O69" s="1"/>
      <c r="P69" s="1"/>
      <c r="S69" s="1"/>
      <c r="T69" s="1"/>
      <c r="W69" s="1"/>
      <c r="X69" s="1"/>
    </row>
    <row r="70" spans="1:24" ht="12" x14ac:dyDescent="0.2">
      <c r="A70" s="5"/>
      <c r="B70" s="1"/>
      <c r="C70" s="1"/>
      <c r="D70" s="4"/>
      <c r="E70" s="5"/>
      <c r="H70" s="6"/>
      <c r="I70" s="3"/>
      <c r="K70" s="1"/>
      <c r="L70" s="6"/>
      <c r="M70" s="9"/>
      <c r="O70" s="1"/>
      <c r="P70" s="1"/>
      <c r="S70" s="1"/>
      <c r="T70" s="1"/>
      <c r="W70" s="1"/>
      <c r="X70" s="1"/>
    </row>
  </sheetData>
  <sheetProtection selectLockedCells="1" selectUnlockedCells="1"/>
  <sortState ref="A10:X32">
    <sortCondition descending="1" ref="M10:M32"/>
  </sortState>
  <mergeCells count="2">
    <mergeCell ref="D1:P1"/>
    <mergeCell ref="D6:L6"/>
  </mergeCells>
  <printOptions horizontalCentered="1" verticalCentered="1"/>
  <pageMargins left="0.39370078740157483" right="0.39370078740157483" top="1.0629921259842521" bottom="1.0629921259842521" header="0.78740157480314965" footer="0.78740157480314965"/>
  <pageSetup paperSize="9" scale="82" firstPageNumber="0" fitToWidth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ALAD JA KAUGUS</vt:lpstr>
      <vt:lpstr>HMV2020 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</dc:creator>
  <cp:lastModifiedBy>Lembit</cp:lastModifiedBy>
  <cp:lastPrinted>2020-06-02T16:47:51Z</cp:lastPrinted>
  <dcterms:created xsi:type="dcterms:W3CDTF">2020-06-01T15:16:37Z</dcterms:created>
  <dcterms:modified xsi:type="dcterms:W3CDTF">2020-06-02T20:02:48Z</dcterms:modified>
</cp:coreProperties>
</file>